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1"/>
  </bookViews>
  <sheets>
    <sheet name="1-2 курс" sheetId="1" r:id="rId1"/>
    <sheet name="3-4 курс" sheetId="2" r:id="rId2"/>
  </sheets>
  <definedNames>
    <definedName name="_xlnm._FilterDatabase" localSheetId="0" hidden="1">'1-2 курс'!$A$14:$AE$14</definedName>
    <definedName name="_xlnm.Print_Area" localSheetId="1">'3-4 курс'!$A$1:$AB$57</definedName>
  </definedNames>
  <calcPr fullCalcOnLoad="1"/>
</workbook>
</file>

<file path=xl/sharedStrings.xml><?xml version="1.0" encoding="utf-8"?>
<sst xmlns="http://schemas.openxmlformats.org/spreadsheetml/2006/main" count="417" uniqueCount="245">
  <si>
    <t>Пр</t>
  </si>
  <si>
    <t>Химия</t>
  </si>
  <si>
    <t>Материаловедение</t>
  </si>
  <si>
    <t>О</t>
  </si>
  <si>
    <t>Инженерная психология</t>
  </si>
  <si>
    <t>В</t>
  </si>
  <si>
    <t>5 (ОС)</t>
  </si>
  <si>
    <t>6 (ВС)</t>
  </si>
  <si>
    <t>7 (ОС)</t>
  </si>
  <si>
    <t>8 (ВС)</t>
  </si>
  <si>
    <t>Выпускная квалификационная работа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</si>
  <si>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</si>
  <si>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 практики</t>
  </si>
  <si>
    <t>Лб</t>
  </si>
  <si>
    <t>Отечественная история</t>
  </si>
  <si>
    <t>Философия</t>
  </si>
  <si>
    <t>Кредитов по учебным модулям</t>
  </si>
  <si>
    <t>Кредитов по практике</t>
  </si>
  <si>
    <t>Всего кредитов</t>
  </si>
  <si>
    <t>Факультативы</t>
  </si>
  <si>
    <t>Физическая культура</t>
  </si>
  <si>
    <t>Манасоведение</t>
  </si>
  <si>
    <t>ОО</t>
  </si>
  <si>
    <t>ОО - обязательные дисциплины определенного семестра</t>
  </si>
  <si>
    <t>О - обязательные дисциплины без привязки к определенному семестру</t>
  </si>
  <si>
    <t>В - дисциплины по выбору</t>
  </si>
  <si>
    <t>УТВЕРЖДАЮ</t>
  </si>
  <si>
    <t>кафедра</t>
  </si>
  <si>
    <t>ВИЭ</t>
  </si>
  <si>
    <t>ТОЭ</t>
  </si>
  <si>
    <t>ТиБЖД</t>
  </si>
  <si>
    <t>ТМ</t>
  </si>
  <si>
    <t>ФиСН</t>
  </si>
  <si>
    <t>КиРЯ</t>
  </si>
  <si>
    <t>Ин.яз.</t>
  </si>
  <si>
    <t>ИП</t>
  </si>
  <si>
    <t>Кред.</t>
  </si>
  <si>
    <t>ОO</t>
  </si>
  <si>
    <t>OO</t>
  </si>
  <si>
    <t>Экономика</t>
  </si>
  <si>
    <t>Системы автоматизации проектирования/CAD</t>
  </si>
  <si>
    <t>Компьютерное моделирование в инженерных задачах/САЕ системы</t>
  </si>
  <si>
    <t>Социология</t>
  </si>
  <si>
    <t>Учебная</t>
  </si>
  <si>
    <t>МиС</t>
  </si>
  <si>
    <t>ФВ</t>
  </si>
  <si>
    <t>Основы технологии машиностроения</t>
  </si>
  <si>
    <t>Производственная</t>
  </si>
  <si>
    <t>Лк</t>
  </si>
  <si>
    <t>Объем недельной аудиторной нагрузки по видам занятий, в час.</t>
  </si>
  <si>
    <t>Код дисц.</t>
  </si>
  <si>
    <t>Кредитов по итоговой государственной аттестации</t>
  </si>
  <si>
    <t>Код</t>
  </si>
  <si>
    <t>сем.</t>
  </si>
  <si>
    <t>кред</t>
  </si>
  <si>
    <t>объем в нед.</t>
  </si>
  <si>
    <t>Декан технологического факультета</t>
  </si>
  <si>
    <t>_________________Джунушалиева Т.Ш.</t>
  </si>
  <si>
    <t>650400 - Технологические машины и оборудование</t>
  </si>
  <si>
    <t>Технология конструкционных материалов</t>
  </si>
  <si>
    <t>Механика жидкости и газа</t>
  </si>
  <si>
    <t>Монтаж, сервис, ремонт, диагностика оборудования</t>
  </si>
  <si>
    <t>Микробиология</t>
  </si>
  <si>
    <t>ТК</t>
  </si>
  <si>
    <t>Пищевая химия</t>
  </si>
  <si>
    <t>Компьютерное моделирование технологических процессов</t>
  </si>
  <si>
    <t>Физико-механические свойства пищевых продуктов</t>
  </si>
  <si>
    <t>089.Б.1.1.</t>
  </si>
  <si>
    <t>089.Б.1.2.</t>
  </si>
  <si>
    <t>089.Б.2.1.</t>
  </si>
  <si>
    <t>089.Б.2.4.</t>
  </si>
  <si>
    <t>089.Б.2.6.</t>
  </si>
  <si>
    <t>089.Б.3.1.</t>
  </si>
  <si>
    <t>089.Б.2.2.</t>
  </si>
  <si>
    <t>089.Б.2.5.</t>
  </si>
  <si>
    <t>089.Б.3.2.</t>
  </si>
  <si>
    <t>089.Б.2.8.</t>
  </si>
  <si>
    <t>089.Б.3.3.</t>
  </si>
  <si>
    <t>089.Б.3.4.</t>
  </si>
  <si>
    <t>089.Б.3.5.</t>
  </si>
  <si>
    <t>089.Б.3.6.</t>
  </si>
  <si>
    <t>089.Б.1.4.</t>
  </si>
  <si>
    <t>089.Б.3.7.</t>
  </si>
  <si>
    <t>089.Б.4.</t>
  </si>
  <si>
    <t>089.Б.3.П.1.</t>
  </si>
  <si>
    <t>089.Б.3.П.2.</t>
  </si>
  <si>
    <t>089.Б.3.П.3.</t>
  </si>
  <si>
    <t>089.Б.3.П.4.</t>
  </si>
  <si>
    <t>089.Б.3.П.5.</t>
  </si>
  <si>
    <t>089.Б.3.П.6.</t>
  </si>
  <si>
    <t>089.Б.3.13.</t>
  </si>
  <si>
    <t>089.Б.3.16.</t>
  </si>
  <si>
    <t>089.Б.3.9.</t>
  </si>
  <si>
    <t>089.Б.3.10.</t>
  </si>
  <si>
    <t>Детали машин и основы конструирования (курсовой проект)</t>
  </si>
  <si>
    <t>089.Б.3.8.</t>
  </si>
  <si>
    <t>089.Б.3.11.</t>
  </si>
  <si>
    <t>089.Б.3.17.</t>
  </si>
  <si>
    <t>Сопротивление материалов</t>
  </si>
  <si>
    <t>Технологическое оборудование малых и традиционных предприятий</t>
  </si>
  <si>
    <t>Технологии пищевых производств малых предприятий</t>
  </si>
  <si>
    <t>Религиоведение</t>
  </si>
  <si>
    <t>Метрология, стандартизация и сертификация</t>
  </si>
  <si>
    <t>Культурология</t>
  </si>
  <si>
    <t>Физика 1/механика, молекулярная физика</t>
  </si>
  <si>
    <t>Физика 2/оптика, квантовая физика</t>
  </si>
  <si>
    <t>089.Б.1.3.</t>
  </si>
  <si>
    <t>089.Б.2.3.</t>
  </si>
  <si>
    <t>089.Б.1.В.1.</t>
  </si>
  <si>
    <t>089.Б.1.В.2.</t>
  </si>
  <si>
    <t>089.Б.1.В.3.</t>
  </si>
  <si>
    <t>089.Б.3.В.1.</t>
  </si>
  <si>
    <t>089.Б.3.В.2.</t>
  </si>
  <si>
    <t>089.Б.3.В.4.</t>
  </si>
  <si>
    <t>089.Б.3.В.5.</t>
  </si>
  <si>
    <t>089.Б.3.В.6.</t>
  </si>
  <si>
    <t>089.Б.6.</t>
  </si>
  <si>
    <t>МПИ</t>
  </si>
  <si>
    <t>Управление проектом</t>
  </si>
  <si>
    <t xml:space="preserve">Информатика </t>
  </si>
  <si>
    <t xml:space="preserve">Политология </t>
  </si>
  <si>
    <t>Электротехника, электроника и электропривод</t>
  </si>
  <si>
    <t>Реология</t>
  </si>
  <si>
    <t>Гидравлика, гидро- и пневмопривод</t>
  </si>
  <si>
    <t>Учебная практика</t>
  </si>
  <si>
    <t>Введение в направление подготовки</t>
  </si>
  <si>
    <t>Экология</t>
  </si>
  <si>
    <t>Расчет и конструирование элементов оборудования отрасли</t>
  </si>
  <si>
    <t>Предквалификационная</t>
  </si>
  <si>
    <t>089.Б.2.9.</t>
  </si>
  <si>
    <t>Поточные линии</t>
  </si>
  <si>
    <t>Вентиляционные установки и коммуникации пищевых предприятий</t>
  </si>
  <si>
    <t>ЭТ</t>
  </si>
  <si>
    <t>ЗЧиЭС</t>
  </si>
  <si>
    <t>Защита интелектуальной собственности</t>
  </si>
  <si>
    <t xml:space="preserve">Основы холодильной техники </t>
  </si>
  <si>
    <t>Русский язык (базовый/профессиональный)</t>
  </si>
  <si>
    <t>Кыргызский язык (базовый/профессиональный)</t>
  </si>
  <si>
    <t>ПИ</t>
  </si>
  <si>
    <t>РЯ</t>
  </si>
  <si>
    <t>ПМИ</t>
  </si>
  <si>
    <t>Ф</t>
  </si>
  <si>
    <t>089.Б.3.12</t>
  </si>
  <si>
    <t>Безопопасность  жизнедеятельности</t>
  </si>
  <si>
    <t>089,Б.</t>
  </si>
  <si>
    <t xml:space="preserve"> </t>
  </si>
  <si>
    <t>Технологии пишевых производст малых предприятий</t>
  </si>
  <si>
    <t>Введение в технику и технологию пищевых производств</t>
  </si>
  <si>
    <t xml:space="preserve">Начертательная геометрия и инженерная графика 1 /инженерная и компьютерная графика </t>
  </si>
  <si>
    <t xml:space="preserve">Теория механизмов и машин </t>
  </si>
  <si>
    <t>Обшая технология пищевых производств</t>
  </si>
  <si>
    <t>089.Б.1.В.4.</t>
  </si>
  <si>
    <t>089.Б.2.В.2</t>
  </si>
  <si>
    <t>089.Б.2.В.1.</t>
  </si>
  <si>
    <t>089.Б.2.П.2.</t>
  </si>
  <si>
    <t>089.Б.1.П.1.</t>
  </si>
  <si>
    <t xml:space="preserve">Экономика, организация и управление  производством </t>
  </si>
  <si>
    <t xml:space="preserve">Технологические машины и оборудование  1 </t>
  </si>
  <si>
    <t>Технологические машины и оборудование  2   (курсовой проект)</t>
  </si>
  <si>
    <t>089.Б.3.14.</t>
  </si>
  <si>
    <t>086.Б.3.В.6.</t>
  </si>
  <si>
    <t>089.Б.1.В.7.</t>
  </si>
  <si>
    <t>089.Б.3.В.8.</t>
  </si>
  <si>
    <t>089,Б,1.В.5</t>
  </si>
  <si>
    <t>ИиКГ</t>
  </si>
  <si>
    <t>089.Б.3.15.</t>
  </si>
  <si>
    <t>089.Б.3.В.3.</t>
  </si>
  <si>
    <t>кредиты ECTS</t>
  </si>
  <si>
    <t>Академ.часы</t>
  </si>
  <si>
    <t>ауд.зан.</t>
  </si>
  <si>
    <t>СРС</t>
  </si>
  <si>
    <t>Лекции</t>
  </si>
  <si>
    <t>Лабор.</t>
  </si>
  <si>
    <t>Прак.</t>
  </si>
  <si>
    <t>Объем недельной аудиторной нагрузки по видам занятий, в часах</t>
  </si>
  <si>
    <t xml:space="preserve">   1-й год обучения</t>
  </si>
  <si>
    <t xml:space="preserve">                     </t>
  </si>
  <si>
    <t>2-й год обучения</t>
  </si>
  <si>
    <t>1 (ОС) -16 нед.</t>
  </si>
  <si>
    <t>2 (ВС)-16 нед.</t>
  </si>
  <si>
    <t>3 (ОС)-16 нед.</t>
  </si>
  <si>
    <t>4 (ВС)-16 нед.</t>
  </si>
  <si>
    <t xml:space="preserve">Общая трудоемкость </t>
  </si>
  <si>
    <t>из них:</t>
  </si>
  <si>
    <t xml:space="preserve">       3-й год обучения</t>
  </si>
  <si>
    <t>4-й год обучения</t>
  </si>
  <si>
    <t xml:space="preserve"> Государственный экзамен по направлению подготовки</t>
  </si>
  <si>
    <t>ИТОГОВАЯ ГОСУДАРСТВЕННАЯ  АТТЕСТАЦИЯ</t>
  </si>
  <si>
    <t>сем</t>
  </si>
  <si>
    <t>объем в нед</t>
  </si>
  <si>
    <t>Государственный экзамен по Истории Кыргызстана</t>
  </si>
  <si>
    <t>Защита выпускной квалификационной  работы</t>
  </si>
  <si>
    <t>Объем работы в часах</t>
  </si>
  <si>
    <t xml:space="preserve">Наименование дисциплин </t>
  </si>
  <si>
    <t>ОО/О/В</t>
  </si>
  <si>
    <t>Итого по обязательным дисциплинам:</t>
  </si>
  <si>
    <t>Курсы по выбору студента</t>
  </si>
  <si>
    <r>
      <rPr>
        <b/>
        <sz val="14"/>
        <rFont val="Times New Roman"/>
        <family val="1"/>
      </rPr>
      <t>Всего</t>
    </r>
    <r>
      <rPr>
        <sz val="14"/>
        <rFont val="Times New Roman"/>
        <family val="1"/>
      </rPr>
      <t>:</t>
    </r>
  </si>
  <si>
    <t>Итого по курсам по выбору:</t>
  </si>
  <si>
    <t>Подготовка и защита выпускной квалификационной  работы</t>
  </si>
  <si>
    <t xml:space="preserve">Общая трудоем. </t>
  </si>
  <si>
    <t>Всего:</t>
  </si>
  <si>
    <t>МИНИСТЕРСТВО ОБРАЗОВАНИЯ И НАУКИ КЫРГЫЗСКОЙ РЕСПУБЛИКИ</t>
  </si>
  <si>
    <t>089.Б.5.1</t>
  </si>
  <si>
    <t>089.Б5.2</t>
  </si>
  <si>
    <t>089.Б5.3</t>
  </si>
  <si>
    <t>089.Б.3.В.7.</t>
  </si>
  <si>
    <t>КЫРГЫЗСКИЙ ГОСУДАРСТВЕННЫЙ ТЕХНИЧЕСКИЙ УНИВЕРСИТЕТ ИМ. И.РАЗЗАКОВА</t>
  </si>
  <si>
    <t>РАБОЧИЙ УЧЕБНЫЙ ПЛАН</t>
  </si>
  <si>
    <t>Направление:</t>
  </si>
  <si>
    <t xml:space="preserve">Профиль:   </t>
  </si>
  <si>
    <r>
      <t xml:space="preserve">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Times New Roman"/>
        <family val="1"/>
      </rPr>
      <t xml:space="preserve">     </t>
    </r>
  </si>
  <si>
    <t>Академическая степень:</t>
  </si>
  <si>
    <t xml:space="preserve">                                                                                                              </t>
  </si>
  <si>
    <t>бакалавр</t>
  </si>
  <si>
    <t xml:space="preserve"> Нормативный срок обучения: 4 года</t>
  </si>
  <si>
    <r>
      <t xml:space="preserve">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 xml:space="preserve">          </t>
    </r>
  </si>
  <si>
    <t>Форма обучения: очная (по кредитной технологии)</t>
  </si>
  <si>
    <t>089.Б.2.7.</t>
  </si>
  <si>
    <t>Теоретическая механика 1</t>
  </si>
  <si>
    <t>Теоретическая механика  2</t>
  </si>
  <si>
    <t>Иностранный язык1</t>
  </si>
  <si>
    <t xml:space="preserve">Иностранный язык2 </t>
  </si>
  <si>
    <t>ЭП</t>
  </si>
  <si>
    <t>ТППП</t>
  </si>
  <si>
    <t xml:space="preserve">Математика 1 </t>
  </si>
  <si>
    <t xml:space="preserve">Математика 2 </t>
  </si>
  <si>
    <t xml:space="preserve">Начертательная геометрия и инженерная графика 2 </t>
  </si>
  <si>
    <t>Процессы и аппараты пищевых производств2  (курсовой проект)</t>
  </si>
  <si>
    <t>Автоматизация оборудований пищевых производств</t>
  </si>
  <si>
    <t>Производственная практика</t>
  </si>
  <si>
    <t>Предквалификационная практика</t>
  </si>
  <si>
    <t>2018/2019 учебный год</t>
  </si>
  <si>
    <t>Иностранный язык</t>
  </si>
  <si>
    <t>089.Б.2.П.1.</t>
  </si>
  <si>
    <t>Основы технологического производства</t>
  </si>
  <si>
    <t xml:space="preserve">Зав. кафедрой  ПИ__________Садиева А.Э.                        Председатель УМК   ТФ     ______________Рысбаева И.А.                           Начальник УО____________________Сыдыков Ж.Д. </t>
  </si>
  <si>
    <t xml:space="preserve"> Пищевая  инженерия  малых предприятий</t>
  </si>
  <si>
    <t>089.Б.1.5</t>
  </si>
  <si>
    <t>089.Б.1.6</t>
  </si>
  <si>
    <t>089.Б.1.7</t>
  </si>
  <si>
    <t>089.Б.3.П.7</t>
  </si>
  <si>
    <t>Процессы и аппараты пищевых производств 1</t>
  </si>
  <si>
    <r>
      <t>для ___</t>
    </r>
    <r>
      <rPr>
        <i/>
        <u val="single"/>
        <sz val="12"/>
        <color indexed="8"/>
        <rFont val="Times New Roman"/>
        <family val="1"/>
      </rPr>
      <t>_3</t>
    </r>
    <r>
      <rPr>
        <i/>
        <sz val="12"/>
        <color indexed="8"/>
        <rFont val="Times New Roman"/>
        <family val="1"/>
      </rPr>
      <t>_года обучения</t>
    </r>
  </si>
  <si>
    <t xml:space="preserve">"_____" _____________ 2019 г.                                   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</si>
</sst>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сом&quot;;\-#,##0\ &quot;сом&quot;"/>
    <numFmt numFmtId="181" formatCode="#,##0\ &quot;сом&quot;;[Red]\-#,##0\ &quot;сом&quot;"/>
    <numFmt numFmtId="182" formatCode="#,##0.00\ &quot;сом&quot;;\-#,##0.00\ &quot;сом&quot;"/>
    <numFmt numFmtId="183" formatCode="#,##0.00\ &quot;сом&quot;;[Red]\-#,##0.00\ &quot;сом&quot;"/>
    <numFmt numFmtId="184" formatCode="_-* #,##0\ &quot;сом&quot;_-;\-* #,##0\ &quot;сом&quot;_-;_-* &quot;-&quot;\ &quot;сом&quot;_-;_-@_-"/>
    <numFmt numFmtId="185" formatCode="_-* #,##0\ _с_о_м_-;\-* #,##0\ _с_о_м_-;_-* &quot;-&quot;\ _с_о_м_-;_-@_-"/>
    <numFmt numFmtId="186" formatCode="_-* #,##0.00\ &quot;сом&quot;_-;\-* #,##0.00\ &quot;сом&quot;_-;_-* &quot;-&quot;??\ &quot;сом&quot;_-;_-@_-"/>
    <numFmt numFmtId="187" formatCode="_-* #,##0.00\ _с_о_м_-;\-* #,##0.00\ _с_о_м_-;_-* &quot;-&quot;??\ _с_о_м_-;_-@_-"/>
    <numFmt numFmtId="188" formatCode="[$-FC19]d\ mmmm\ yyyy\ &quot;г.&quot;"/>
    <numFmt numFmtId="189" formatCode="000000"/>
  </numFmts>
  <fonts count="58"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2"/>
      <color theme="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3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2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584">
    <xf numFmtId="0" fontId="0" fillId="0" borderId="0" xfId="0" applyAlignment="1">
      <alignment/>
    </xf>
    <xf numFmtId="0" fontId="2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>
      <alignment/>
      <protection/>
    </xf>
    <xf numFmtId="0" fontId="2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Font="1" applyBorder="1">
      <alignment/>
      <protection/>
    </xf>
    <xf numFmtId="0" fontId="1" fillId="0" borderId="0" xfId="53" applyFont="1" applyBorder="1" applyAlignment="1" quotePrefix="1">
      <alignment horizontal="left"/>
      <protection/>
    </xf>
    <xf numFmtId="0" fontId="1" fillId="0" borderId="0" xfId="0" applyFont="1" applyAlignment="1">
      <alignment/>
    </xf>
    <xf numFmtId="0" fontId="5" fillId="0" borderId="0" xfId="53" applyFont="1" applyBorder="1">
      <alignment/>
      <protection/>
    </xf>
    <xf numFmtId="0" fontId="4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0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30" borderId="22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9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4" fillId="30" borderId="29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30" borderId="28" xfId="0" applyFont="1" applyFill="1" applyBorder="1" applyAlignment="1">
      <alignment wrapText="1"/>
    </xf>
    <xf numFmtId="0" fontId="14" fillId="30" borderId="29" xfId="0" applyFont="1" applyFill="1" applyBorder="1" applyAlignment="1">
      <alignment horizontal="justify" vertical="center" wrapText="1"/>
    </xf>
    <xf numFmtId="0" fontId="14" fillId="0" borderId="29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/>
    </xf>
    <xf numFmtId="0" fontId="14" fillId="0" borderId="33" xfId="0" applyFont="1" applyBorder="1" applyAlignment="1">
      <alignment/>
    </xf>
    <xf numFmtId="0" fontId="16" fillId="0" borderId="31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0" xfId="53" applyFont="1" applyBorder="1">
      <alignment/>
      <protection/>
    </xf>
    <xf numFmtId="0" fontId="19" fillId="0" borderId="0" xfId="53" applyFont="1">
      <alignment/>
      <protection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 quotePrefix="1">
      <alignment/>
    </xf>
    <xf numFmtId="0" fontId="19" fillId="0" borderId="0" xfId="53" applyFont="1" applyBorder="1" applyAlignment="1">
      <alignment horizontal="centerContinuous" vertical="center"/>
      <protection/>
    </xf>
    <xf numFmtId="0" fontId="16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19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4" fillId="0" borderId="3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42" xfId="0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vertical="center"/>
      <protection/>
    </xf>
    <xf numFmtId="0" fontId="14" fillId="0" borderId="0" xfId="53" applyFont="1" applyBorder="1" applyAlignment="1">
      <alignment wrapText="1"/>
      <protection/>
    </xf>
    <xf numFmtId="0" fontId="23" fillId="0" borderId="28" xfId="0" applyFont="1" applyBorder="1" applyAlignment="1" quotePrefix="1">
      <alignment horizontal="left"/>
    </xf>
    <xf numFmtId="0" fontId="23" fillId="0" borderId="11" xfId="0" applyFont="1" applyBorder="1" applyAlignment="1" quotePrefix="1">
      <alignment horizontal="left"/>
    </xf>
    <xf numFmtId="0" fontId="11" fillId="0" borderId="0" xfId="53" applyFont="1" applyBorder="1">
      <alignment/>
      <protection/>
    </xf>
    <xf numFmtId="0" fontId="11" fillId="0" borderId="0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14" fillId="0" borderId="45" xfId="0" applyFont="1" applyBorder="1" applyAlignment="1">
      <alignment/>
    </xf>
    <xf numFmtId="0" fontId="1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3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wrapText="1"/>
    </xf>
    <xf numFmtId="0" fontId="15" fillId="0" borderId="15" xfId="53" applyFont="1" applyBorder="1" applyAlignment="1">
      <alignment horizontal="center"/>
      <protection/>
    </xf>
    <xf numFmtId="0" fontId="14" fillId="0" borderId="15" xfId="53" applyFont="1" applyBorder="1">
      <alignment/>
      <protection/>
    </xf>
    <xf numFmtId="0" fontId="23" fillId="0" borderId="39" xfId="0" applyFont="1" applyBorder="1" applyAlignment="1" quotePrefix="1">
      <alignment horizontal="left"/>
    </xf>
    <xf numFmtId="0" fontId="3" fillId="0" borderId="39" xfId="53" applyFont="1" applyBorder="1">
      <alignment/>
      <protection/>
    </xf>
    <xf numFmtId="0" fontId="4" fillId="0" borderId="47" xfId="53" applyFont="1" applyBorder="1">
      <alignment/>
      <protection/>
    </xf>
    <xf numFmtId="0" fontId="13" fillId="0" borderId="4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24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7" fillId="0" borderId="35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43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3" fillId="0" borderId="49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6" xfId="0" applyFont="1" applyBorder="1" applyAlignment="1">
      <alignment/>
    </xf>
    <xf numFmtId="0" fontId="13" fillId="30" borderId="48" xfId="0" applyFont="1" applyFill="1" applyBorder="1" applyAlignment="1">
      <alignment wrapText="1"/>
    </xf>
    <xf numFmtId="0" fontId="13" fillId="0" borderId="48" xfId="0" applyFont="1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6" fillId="0" borderId="4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48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13" fillId="0" borderId="20" xfId="53" applyFont="1" applyBorder="1">
      <alignment/>
      <protection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10" fillId="0" borderId="50" xfId="0" applyFont="1" applyBorder="1" applyAlignment="1">
      <alignment horizontal="right"/>
    </xf>
    <xf numFmtId="0" fontId="10" fillId="0" borderId="3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0" fontId="6" fillId="0" borderId="2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6" fillId="0" borderId="20" xfId="0" applyFont="1" applyFill="1" applyBorder="1" applyAlignment="1">
      <alignment wrapText="1"/>
    </xf>
    <xf numFmtId="0" fontId="6" fillId="30" borderId="48" xfId="0" applyFont="1" applyFill="1" applyBorder="1" applyAlignment="1">
      <alignment/>
    </xf>
    <xf numFmtId="0" fontId="6" fillId="30" borderId="29" xfId="0" applyFont="1" applyFill="1" applyBorder="1" applyAlignment="1">
      <alignment horizontal="center"/>
    </xf>
    <xf numFmtId="0" fontId="6" fillId="30" borderId="26" xfId="0" applyFont="1" applyFill="1" applyBorder="1" applyAlignment="1">
      <alignment horizontal="center"/>
    </xf>
    <xf numFmtId="0" fontId="6" fillId="30" borderId="25" xfId="0" applyFont="1" applyFill="1" applyBorder="1" applyAlignment="1">
      <alignment horizontal="center"/>
    </xf>
    <xf numFmtId="0" fontId="10" fillId="30" borderId="28" xfId="0" applyFont="1" applyFill="1" applyBorder="1" applyAlignment="1">
      <alignment horizontal="center"/>
    </xf>
    <xf numFmtId="0" fontId="6" fillId="30" borderId="27" xfId="0" applyFont="1" applyFill="1" applyBorder="1" applyAlignment="1">
      <alignment horizontal="center"/>
    </xf>
    <xf numFmtId="0" fontId="6" fillId="30" borderId="49" xfId="0" applyFont="1" applyFill="1" applyBorder="1" applyAlignment="1">
      <alignment horizontal="left"/>
    </xf>
    <xf numFmtId="0" fontId="6" fillId="30" borderId="30" xfId="0" applyFont="1" applyFill="1" applyBorder="1" applyAlignment="1">
      <alignment horizontal="center"/>
    </xf>
    <xf numFmtId="0" fontId="6" fillId="30" borderId="34" xfId="0" applyFont="1" applyFill="1" applyBorder="1" applyAlignment="1">
      <alignment horizontal="center"/>
    </xf>
    <xf numFmtId="0" fontId="6" fillId="30" borderId="32" xfId="0" applyFont="1" applyFill="1" applyBorder="1" applyAlignment="1">
      <alignment horizontal="center"/>
    </xf>
    <xf numFmtId="0" fontId="10" fillId="30" borderId="31" xfId="0" applyFont="1" applyFill="1" applyBorder="1" applyAlignment="1">
      <alignment horizontal="center"/>
    </xf>
    <xf numFmtId="0" fontId="6" fillId="30" borderId="33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" fontId="10" fillId="0" borderId="25" xfId="0" applyNumberFormat="1" applyFont="1" applyBorder="1" applyAlignment="1" quotePrefix="1">
      <alignment horizontal="center"/>
    </xf>
    <xf numFmtId="0" fontId="10" fillId="0" borderId="26" xfId="0" applyFont="1" applyBorder="1" applyAlignment="1" quotePrefix="1">
      <alignment horizontal="center"/>
    </xf>
    <xf numFmtId="0" fontId="10" fillId="0" borderId="27" xfId="0" applyFont="1" applyBorder="1" applyAlignment="1">
      <alignment horizontal="center"/>
    </xf>
    <xf numFmtId="0" fontId="6" fillId="0" borderId="25" xfId="53" applyFont="1" applyBorder="1">
      <alignment/>
      <protection/>
    </xf>
    <xf numFmtId="0" fontId="6" fillId="0" borderId="26" xfId="53" applyFont="1" applyBorder="1">
      <alignment/>
      <protection/>
    </xf>
    <xf numFmtId="0" fontId="6" fillId="0" borderId="27" xfId="53" applyFont="1" applyBorder="1">
      <alignment/>
      <protection/>
    </xf>
    <xf numFmtId="0" fontId="6" fillId="0" borderId="28" xfId="53" applyFont="1" applyBorder="1">
      <alignment/>
      <protection/>
    </xf>
    <xf numFmtId="0" fontId="13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34" xfId="0" applyFont="1" applyBorder="1" applyAlignment="1">
      <alignment/>
    </xf>
    <xf numFmtId="0" fontId="6" fillId="0" borderId="33" xfId="0" applyFont="1" applyBorder="1" applyAlignment="1">
      <alignment/>
    </xf>
    <xf numFmtId="0" fontId="10" fillId="0" borderId="43" xfId="0" applyFont="1" applyBorder="1" applyAlignment="1">
      <alignment horizontal="right"/>
    </xf>
    <xf numFmtId="2" fontId="6" fillId="0" borderId="55" xfId="53" applyNumberFormat="1" applyFont="1" applyBorder="1" applyAlignment="1">
      <alignment vertical="center" wrapText="1"/>
      <protection/>
    </xf>
    <xf numFmtId="0" fontId="6" fillId="0" borderId="56" xfId="53" applyFont="1" applyBorder="1">
      <alignment/>
      <protection/>
    </xf>
    <xf numFmtId="0" fontId="6" fillId="0" borderId="56" xfId="53" applyFont="1" applyBorder="1" applyAlignment="1">
      <alignment horizontal="center"/>
      <protection/>
    </xf>
    <xf numFmtId="0" fontId="6" fillId="0" borderId="57" xfId="53" applyFont="1" applyBorder="1">
      <alignment/>
      <protection/>
    </xf>
    <xf numFmtId="0" fontId="10" fillId="0" borderId="47" xfId="53" applyFont="1" applyBorder="1" applyAlignment="1">
      <alignment horizontal="right"/>
      <protection/>
    </xf>
    <xf numFmtId="0" fontId="6" fillId="0" borderId="43" xfId="53" applyFont="1" applyBorder="1" applyAlignment="1">
      <alignment horizontal="center"/>
      <protection/>
    </xf>
    <xf numFmtId="0" fontId="6" fillId="0" borderId="41" xfId="53" applyFont="1" applyBorder="1" applyAlignment="1">
      <alignment horizontal="center"/>
      <protection/>
    </xf>
    <xf numFmtId="0" fontId="17" fillId="0" borderId="46" xfId="53" applyFont="1" applyBorder="1" applyAlignment="1">
      <alignment horizontal="center"/>
      <protection/>
    </xf>
    <xf numFmtId="0" fontId="13" fillId="0" borderId="45" xfId="53" applyFont="1" applyBorder="1" applyAlignment="1">
      <alignment horizontal="center"/>
      <protection/>
    </xf>
    <xf numFmtId="0" fontId="13" fillId="0" borderId="15" xfId="53" applyFont="1" applyBorder="1" applyAlignment="1">
      <alignment horizontal="center"/>
      <protection/>
    </xf>
    <xf numFmtId="0" fontId="13" fillId="0" borderId="58" xfId="53" applyFont="1" applyBorder="1">
      <alignment/>
      <protection/>
    </xf>
    <xf numFmtId="0" fontId="17" fillId="0" borderId="59" xfId="53" applyFont="1" applyBorder="1">
      <alignment/>
      <protection/>
    </xf>
    <xf numFmtId="0" fontId="13" fillId="0" borderId="60" xfId="53" applyFont="1" applyBorder="1">
      <alignment/>
      <protection/>
    </xf>
    <xf numFmtId="0" fontId="13" fillId="0" borderId="15" xfId="53" applyFont="1" applyBorder="1">
      <alignment/>
      <protection/>
    </xf>
    <xf numFmtId="0" fontId="13" fillId="0" borderId="61" xfId="53" applyFont="1" applyBorder="1">
      <alignment/>
      <protection/>
    </xf>
    <xf numFmtId="0" fontId="17" fillId="0" borderId="59" xfId="53" applyFont="1" applyBorder="1" applyAlignment="1">
      <alignment horizontal="center"/>
      <protection/>
    </xf>
    <xf numFmtId="0" fontId="13" fillId="0" borderId="59" xfId="53" applyFont="1" applyBorder="1">
      <alignment/>
      <protection/>
    </xf>
    <xf numFmtId="0" fontId="13" fillId="0" borderId="62" xfId="53" applyFont="1" applyBorder="1">
      <alignment/>
      <protection/>
    </xf>
    <xf numFmtId="0" fontId="17" fillId="0" borderId="63" xfId="0" applyFont="1" applyBorder="1" applyAlignment="1">
      <alignment horizontal="left"/>
    </xf>
    <xf numFmtId="0" fontId="17" fillId="0" borderId="18" xfId="0" applyFont="1" applyBorder="1" applyAlignment="1">
      <alignment/>
    </xf>
    <xf numFmtId="0" fontId="17" fillId="0" borderId="21" xfId="0" applyFont="1" applyBorder="1" applyAlignment="1">
      <alignment/>
    </xf>
    <xf numFmtId="0" fontId="17" fillId="30" borderId="21" xfId="0" applyFont="1" applyFill="1" applyBorder="1" applyAlignment="1">
      <alignment/>
    </xf>
    <xf numFmtId="0" fontId="13" fillId="0" borderId="4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2" xfId="0" applyFont="1" applyBorder="1" applyAlignment="1">
      <alignment/>
    </xf>
    <xf numFmtId="0" fontId="17" fillId="0" borderId="63" xfId="0" applyFont="1" applyBorder="1" applyAlignment="1">
      <alignment/>
    </xf>
    <xf numFmtId="0" fontId="17" fillId="0" borderId="26" xfId="0" applyFont="1" applyBorder="1" applyAlignment="1">
      <alignment/>
    </xf>
    <xf numFmtId="0" fontId="17" fillId="30" borderId="26" xfId="0" applyFont="1" applyFill="1" applyBorder="1" applyAlignment="1">
      <alignment horizontal="right"/>
    </xf>
    <xf numFmtId="0" fontId="17" fillId="0" borderId="25" xfId="0" applyFont="1" applyBorder="1" applyAlignment="1">
      <alignment horizontal="right"/>
    </xf>
    <xf numFmtId="0" fontId="17" fillId="0" borderId="1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64" xfId="0" applyFont="1" applyBorder="1" applyAlignment="1">
      <alignment/>
    </xf>
    <xf numFmtId="0" fontId="17" fillId="30" borderId="64" xfId="0" applyFont="1" applyFill="1" applyBorder="1" applyAlignment="1">
      <alignment/>
    </xf>
    <xf numFmtId="0" fontId="17" fillId="0" borderId="65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66" xfId="0" applyFont="1" applyBorder="1" applyAlignment="1">
      <alignment/>
    </xf>
    <xf numFmtId="0" fontId="13" fillId="0" borderId="65" xfId="0" applyFont="1" applyBorder="1" applyAlignment="1">
      <alignment/>
    </xf>
    <xf numFmtId="0" fontId="13" fillId="0" borderId="67" xfId="0" applyFont="1" applyBorder="1" applyAlignment="1">
      <alignment/>
    </xf>
    <xf numFmtId="0" fontId="13" fillId="0" borderId="68" xfId="0" applyFont="1" applyBorder="1" applyAlignment="1">
      <alignment/>
    </xf>
    <xf numFmtId="0" fontId="17" fillId="0" borderId="0" xfId="0" applyFont="1" applyBorder="1" applyAlignment="1">
      <alignment/>
    </xf>
    <xf numFmtId="0" fontId="17" fillId="30" borderId="0" xfId="0" applyFont="1" applyFill="1" applyBorder="1" applyAlignment="1">
      <alignment/>
    </xf>
    <xf numFmtId="0" fontId="17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/>
      <protection/>
    </xf>
    <xf numFmtId="0" fontId="13" fillId="0" borderId="0" xfId="53" applyFont="1" applyBorder="1" applyAlignment="1">
      <alignment vertical="center"/>
      <protection/>
    </xf>
    <xf numFmtId="0" fontId="13" fillId="0" borderId="69" xfId="53" applyFont="1" applyBorder="1">
      <alignment/>
      <protection/>
    </xf>
    <xf numFmtId="0" fontId="13" fillId="0" borderId="69" xfId="53" applyFont="1" applyBorder="1" applyAlignment="1" quotePrefix="1">
      <alignment horizontal="center"/>
      <protection/>
    </xf>
    <xf numFmtId="0" fontId="13" fillId="0" borderId="69" xfId="53" applyFont="1" applyBorder="1" applyAlignment="1">
      <alignment horizontal="center"/>
      <protection/>
    </xf>
    <xf numFmtId="0" fontId="13" fillId="0" borderId="0" xfId="53" applyFont="1" applyBorder="1" applyAlignment="1" quotePrefix="1">
      <alignment horizontal="center"/>
      <protection/>
    </xf>
    <xf numFmtId="0" fontId="6" fillId="0" borderId="18" xfId="53" applyFont="1" applyBorder="1">
      <alignment/>
      <protection/>
    </xf>
    <xf numFmtId="0" fontId="13" fillId="0" borderId="47" xfId="53" applyFont="1" applyBorder="1" applyAlignment="1">
      <alignment wrapText="1"/>
      <protection/>
    </xf>
    <xf numFmtId="0" fontId="13" fillId="0" borderId="0" xfId="53" applyFont="1" applyBorder="1" applyAlignment="1">
      <alignment wrapText="1"/>
      <protection/>
    </xf>
    <xf numFmtId="0" fontId="13" fillId="0" borderId="38" xfId="53" applyFont="1" applyBorder="1">
      <alignment/>
      <protection/>
    </xf>
    <xf numFmtId="0" fontId="13" fillId="0" borderId="28" xfId="53" applyFont="1" applyBorder="1" applyAlignment="1" quotePrefix="1">
      <alignment horizontal="center"/>
      <protection/>
    </xf>
    <xf numFmtId="0" fontId="13" fillId="0" borderId="70" xfId="53" applyFont="1" applyBorder="1" applyAlignment="1">
      <alignment horizontal="center"/>
      <protection/>
    </xf>
    <xf numFmtId="0" fontId="6" fillId="0" borderId="31" xfId="53" applyFont="1" applyBorder="1">
      <alignment/>
      <protection/>
    </xf>
    <xf numFmtId="0" fontId="13" fillId="0" borderId="39" xfId="53" applyFont="1" applyBorder="1" applyAlignment="1">
      <alignment wrapText="1"/>
      <protection/>
    </xf>
    <xf numFmtId="0" fontId="13" fillId="0" borderId="19" xfId="53" applyFont="1" applyBorder="1" applyAlignment="1">
      <alignment horizontal="left"/>
      <protection/>
    </xf>
    <xf numFmtId="0" fontId="13" fillId="0" borderId="46" xfId="53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6" fillId="0" borderId="11" xfId="0" applyFont="1" applyBorder="1" applyAlignment="1">
      <alignment/>
    </xf>
    <xf numFmtId="0" fontId="6" fillId="0" borderId="47" xfId="0" applyFont="1" applyBorder="1" applyAlignment="1">
      <alignment/>
    </xf>
    <xf numFmtId="0" fontId="10" fillId="0" borderId="0" xfId="53" applyFont="1" applyBorder="1">
      <alignment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53" applyFont="1" applyBorder="1" applyAlignment="1">
      <alignment/>
      <protection/>
    </xf>
    <xf numFmtId="0" fontId="6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47" xfId="53" applyFont="1" applyBorder="1" applyAlignment="1">
      <alignment horizontal="center"/>
      <protection/>
    </xf>
    <xf numFmtId="0" fontId="6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5" fillId="0" borderId="35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5" fillId="0" borderId="13" xfId="53" applyFont="1" applyBorder="1" applyAlignment="1">
      <alignment horizontal="center"/>
      <protection/>
    </xf>
    <xf numFmtId="0" fontId="15" fillId="0" borderId="28" xfId="53" applyFont="1" applyBorder="1" applyAlignment="1">
      <alignment horizontal="center"/>
      <protection/>
    </xf>
    <xf numFmtId="0" fontId="3" fillId="0" borderId="37" xfId="53" applyFont="1" applyBorder="1" applyAlignment="1">
      <alignment horizontal="center"/>
      <protection/>
    </xf>
    <xf numFmtId="0" fontId="17" fillId="30" borderId="28" xfId="0" applyFont="1" applyFill="1" applyBorder="1" applyAlignment="1">
      <alignment horizontal="right"/>
    </xf>
    <xf numFmtId="0" fontId="13" fillId="0" borderId="47" xfId="53" applyFont="1" applyBorder="1" applyAlignment="1">
      <alignment horizontal="center"/>
      <protection/>
    </xf>
    <xf numFmtId="0" fontId="6" fillId="0" borderId="55" xfId="53" applyFont="1" applyBorder="1">
      <alignment/>
      <protection/>
    </xf>
    <xf numFmtId="0" fontId="10" fillId="0" borderId="13" xfId="0" applyFont="1" applyBorder="1" applyAlignment="1">
      <alignment horizontal="center"/>
    </xf>
    <xf numFmtId="0" fontId="6" fillId="0" borderId="39" xfId="53" applyFont="1" applyBorder="1">
      <alignment/>
      <protection/>
    </xf>
    <xf numFmtId="1" fontId="10" fillId="0" borderId="47" xfId="53" applyNumberFormat="1" applyFont="1" applyBorder="1" applyAlignment="1">
      <alignment horizontal="center"/>
      <protection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48" xfId="0" applyFont="1" applyBorder="1" applyAlignment="1">
      <alignment/>
    </xf>
    <xf numFmtId="0" fontId="4" fillId="30" borderId="2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14" fillId="0" borderId="29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9" fillId="0" borderId="26" xfId="0" applyFont="1" applyFill="1" applyBorder="1" applyAlignment="1">
      <alignment/>
    </xf>
    <xf numFmtId="0" fontId="14" fillId="0" borderId="7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4" fillId="0" borderId="45" xfId="0" applyFont="1" applyBorder="1" applyAlignment="1">
      <alignment horizontal="center"/>
    </xf>
    <xf numFmtId="0" fontId="4" fillId="0" borderId="5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71" xfId="0" applyFont="1" applyBorder="1" applyAlignment="1">
      <alignment/>
    </xf>
    <xf numFmtId="0" fontId="16" fillId="0" borderId="4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5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0" fontId="19" fillId="0" borderId="31" xfId="0" applyFont="1" applyBorder="1" applyAlignment="1">
      <alignment/>
    </xf>
    <xf numFmtId="0" fontId="16" fillId="0" borderId="47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14" fillId="0" borderId="72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13" fillId="0" borderId="48" xfId="0" applyFont="1" applyBorder="1" applyAlignment="1">
      <alignment horizontal="left"/>
    </xf>
    <xf numFmtId="0" fontId="13" fillId="0" borderId="49" xfId="53" applyFont="1" applyBorder="1" applyAlignment="1">
      <alignment horizontal="left"/>
      <protection/>
    </xf>
    <xf numFmtId="0" fontId="3" fillId="30" borderId="15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wrapText="1"/>
    </xf>
    <xf numFmtId="0" fontId="10" fillId="0" borderId="45" xfId="0" applyFont="1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6" fillId="0" borderId="59" xfId="0" applyFont="1" applyBorder="1" applyAlignment="1">
      <alignment/>
    </xf>
    <xf numFmtId="0" fontId="10" fillId="0" borderId="60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7" fillId="0" borderId="50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" fillId="30" borderId="13" xfId="0" applyFont="1" applyFill="1" applyBorder="1" applyAlignment="1">
      <alignment horizontal="left" vertical="center" wrapText="1"/>
    </xf>
    <xf numFmtId="0" fontId="13" fillId="30" borderId="28" xfId="0" applyFont="1" applyFill="1" applyBorder="1" applyAlignment="1">
      <alignment horizontal="left" vertical="center" wrapText="1"/>
    </xf>
    <xf numFmtId="0" fontId="6" fillId="30" borderId="2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13" fillId="31" borderId="31" xfId="0" applyFont="1" applyFill="1" applyBorder="1" applyAlignment="1">
      <alignment horizontal="left" vertical="center" wrapText="1"/>
    </xf>
    <xf numFmtId="0" fontId="13" fillId="31" borderId="47" xfId="0" applyFont="1" applyFill="1" applyBorder="1" applyAlignment="1">
      <alignment horizontal="left" vertical="center" wrapText="1"/>
    </xf>
    <xf numFmtId="0" fontId="10" fillId="0" borderId="39" xfId="0" applyFont="1" applyBorder="1" applyAlignment="1">
      <alignment horizontal="left"/>
    </xf>
    <xf numFmtId="0" fontId="16" fillId="0" borderId="47" xfId="0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4" fillId="0" borderId="14" xfId="53" applyFont="1" applyBorder="1">
      <alignment/>
      <protection/>
    </xf>
    <xf numFmtId="0" fontId="19" fillId="0" borderId="27" xfId="0" applyFont="1" applyFill="1" applyBorder="1" applyAlignment="1">
      <alignment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3" fillId="0" borderId="7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3" fillId="0" borderId="70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56" fillId="0" borderId="70" xfId="0" applyFont="1" applyBorder="1" applyAlignment="1">
      <alignment horizontal="center"/>
    </xf>
    <xf numFmtId="0" fontId="57" fillId="0" borderId="70" xfId="0" applyFont="1" applyBorder="1" applyAlignment="1">
      <alignment horizontal="center"/>
    </xf>
    <xf numFmtId="0" fontId="13" fillId="0" borderId="70" xfId="0" applyFont="1" applyBorder="1" applyAlignment="1">
      <alignment/>
    </xf>
    <xf numFmtId="0" fontId="56" fillId="0" borderId="69" xfId="0" applyFont="1" applyBorder="1" applyAlignment="1">
      <alignment horizontal="center"/>
    </xf>
    <xf numFmtId="0" fontId="6" fillId="0" borderId="70" xfId="0" applyFont="1" applyBorder="1" applyAlignment="1">
      <alignment/>
    </xf>
    <xf numFmtId="0" fontId="6" fillId="0" borderId="60" xfId="0" applyFont="1" applyBorder="1" applyAlignment="1">
      <alignment/>
    </xf>
    <xf numFmtId="0" fontId="13" fillId="0" borderId="19" xfId="0" applyFont="1" applyBorder="1" applyAlignment="1">
      <alignment/>
    </xf>
    <xf numFmtId="0" fontId="17" fillId="0" borderId="70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1" fontId="17" fillId="30" borderId="11" xfId="0" applyNumberFormat="1" applyFont="1" applyFill="1" applyBorder="1" applyAlignment="1">
      <alignment/>
    </xf>
    <xf numFmtId="0" fontId="13" fillId="0" borderId="13" xfId="0" applyFont="1" applyBorder="1" applyAlignment="1">
      <alignment horizontal="center"/>
    </xf>
    <xf numFmtId="0" fontId="14" fillId="30" borderId="48" xfId="0" applyFont="1" applyFill="1" applyBorder="1" applyAlignment="1">
      <alignment vertical="center" wrapText="1"/>
    </xf>
    <xf numFmtId="0" fontId="23" fillId="0" borderId="18" xfId="0" applyFont="1" applyBorder="1" applyAlignment="1" quotePrefix="1">
      <alignment horizontal="center"/>
    </xf>
    <xf numFmtId="1" fontId="17" fillId="30" borderId="18" xfId="0" applyNumberFormat="1" applyFont="1" applyFill="1" applyBorder="1" applyAlignment="1">
      <alignment/>
    </xf>
    <xf numFmtId="0" fontId="17" fillId="0" borderId="14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8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53" xfId="0" applyFont="1" applyBorder="1" applyAlignment="1">
      <alignment/>
    </xf>
    <xf numFmtId="0" fontId="14" fillId="0" borderId="18" xfId="0" applyFont="1" applyBorder="1" applyAlignment="1">
      <alignment/>
    </xf>
    <xf numFmtId="0" fontId="6" fillId="0" borderId="50" xfId="0" applyFont="1" applyBorder="1" applyAlignment="1">
      <alignment/>
    </xf>
    <xf numFmtId="0" fontId="13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/>
    </xf>
    <xf numFmtId="0" fontId="56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3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4" fillId="0" borderId="72" xfId="0" applyFont="1" applyBorder="1" applyAlignment="1">
      <alignment/>
    </xf>
    <xf numFmtId="0" fontId="14" fillId="30" borderId="29" xfId="0" applyFont="1" applyFill="1" applyBorder="1" applyAlignment="1">
      <alignment horizontal="left" wrapText="1"/>
    </xf>
    <xf numFmtId="0" fontId="14" fillId="30" borderId="29" xfId="0" applyFont="1" applyFill="1" applyBorder="1" applyAlignment="1">
      <alignment wrapText="1"/>
    </xf>
    <xf numFmtId="0" fontId="4" fillId="0" borderId="27" xfId="0" applyFont="1" applyBorder="1" applyAlignment="1">
      <alignment/>
    </xf>
    <xf numFmtId="0" fontId="14" fillId="0" borderId="29" xfId="0" applyFont="1" applyFill="1" applyBorder="1" applyAlignment="1">
      <alignment/>
    </xf>
    <xf numFmtId="0" fontId="16" fillId="0" borderId="45" xfId="0" applyFont="1" applyBorder="1" applyAlignment="1">
      <alignment horizontal="right"/>
    </xf>
    <xf numFmtId="0" fontId="13" fillId="0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9" fillId="0" borderId="25" xfId="0" applyFont="1" applyFill="1" applyBorder="1" applyAlignment="1">
      <alignment/>
    </xf>
    <xf numFmtId="0" fontId="16" fillId="0" borderId="29" xfId="0" applyFont="1" applyBorder="1" applyAlignment="1">
      <alignment horizontal="center"/>
    </xf>
    <xf numFmtId="0" fontId="17" fillId="0" borderId="79" xfId="0" applyFont="1" applyBorder="1" applyAlignment="1">
      <alignment horizontal="center"/>
    </xf>
    <xf numFmtId="0" fontId="17" fillId="0" borderId="7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5" fillId="0" borderId="50" xfId="0" applyFont="1" applyBorder="1" applyAlignment="1">
      <alignment/>
    </xf>
    <xf numFmtId="0" fontId="5" fillId="0" borderId="47" xfId="0" applyFont="1" applyBorder="1" applyAlignment="1">
      <alignment/>
    </xf>
    <xf numFmtId="0" fontId="14" fillId="0" borderId="27" xfId="0" applyFont="1" applyBorder="1" applyAlignment="1">
      <alignment/>
    </xf>
    <xf numFmtId="0" fontId="17" fillId="0" borderId="35" xfId="0" applyFont="1" applyBorder="1" applyAlignment="1">
      <alignment horizontal="center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6" fillId="0" borderId="77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center" vertical="center" textRotation="90" wrapText="1"/>
    </xf>
    <xf numFmtId="0" fontId="17" fillId="0" borderId="15" xfId="0" applyFont="1" applyBorder="1" applyAlignment="1">
      <alignment horizontal="center" vertical="center" textRotation="90" wrapText="1"/>
    </xf>
    <xf numFmtId="0" fontId="17" fillId="0" borderId="39" xfId="0" applyFont="1" applyBorder="1" applyAlignment="1">
      <alignment horizontal="center" vertical="center" textRotation="90"/>
    </xf>
    <xf numFmtId="0" fontId="17" fillId="0" borderId="15" xfId="0" applyFont="1" applyBorder="1" applyAlignment="1">
      <alignment horizontal="center" vertical="center" textRotation="90"/>
    </xf>
    <xf numFmtId="189" fontId="17" fillId="0" borderId="35" xfId="0" applyNumberFormat="1" applyFont="1" applyBorder="1" applyAlignment="1">
      <alignment horizontal="center" wrapText="1"/>
    </xf>
    <xf numFmtId="189" fontId="17" fillId="0" borderId="51" xfId="0" applyNumberFormat="1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38" xfId="0" applyFont="1" applyBorder="1" applyAlignment="1">
      <alignment horizontal="center" vertical="center" textRotation="90"/>
    </xf>
    <xf numFmtId="0" fontId="17" fillId="0" borderId="46" xfId="0" applyFont="1" applyBorder="1" applyAlignment="1">
      <alignment horizontal="center" vertical="center" textRotation="90"/>
    </xf>
    <xf numFmtId="0" fontId="17" fillId="0" borderId="77" xfId="0" applyFont="1" applyBorder="1" applyAlignment="1">
      <alignment horizontal="center" vertical="center" textRotation="90"/>
    </xf>
    <xf numFmtId="0" fontId="17" fillId="0" borderId="77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3" fillId="0" borderId="13" xfId="53" applyFont="1" applyBorder="1" applyAlignment="1">
      <alignment horizontal="center"/>
      <protection/>
    </xf>
    <xf numFmtId="0" fontId="13" fillId="0" borderId="11" xfId="53" applyFont="1" applyBorder="1" applyAlignment="1">
      <alignment horizontal="center"/>
      <protection/>
    </xf>
    <xf numFmtId="0" fontId="10" fillId="0" borderId="35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50" xfId="53" applyFont="1" applyBorder="1" applyAlignment="1">
      <alignment horizontal="left" vertical="center" wrapText="1"/>
      <protection/>
    </xf>
    <xf numFmtId="0" fontId="13" fillId="0" borderId="51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wrapText="1"/>
      <protection/>
    </xf>
    <xf numFmtId="0" fontId="13" fillId="0" borderId="50" xfId="53" applyFont="1" applyBorder="1" applyAlignment="1">
      <alignment horizontal="left" wrapText="1"/>
      <protection/>
    </xf>
    <xf numFmtId="0" fontId="13" fillId="0" borderId="51" xfId="53" applyFont="1" applyBorder="1" applyAlignment="1">
      <alignment horizontal="left" wrapText="1"/>
      <protection/>
    </xf>
    <xf numFmtId="0" fontId="17" fillId="0" borderId="83" xfId="53" applyFont="1" applyBorder="1" applyAlignment="1">
      <alignment horizontal="center" vertical="center" wrapText="1"/>
      <protection/>
    </xf>
    <xf numFmtId="0" fontId="17" fillId="0" borderId="82" xfId="53" applyFont="1" applyBorder="1" applyAlignment="1">
      <alignment horizontal="center" vertical="center" wrapText="1"/>
      <protection/>
    </xf>
    <xf numFmtId="0" fontId="17" fillId="0" borderId="84" xfId="53" applyFont="1" applyBorder="1" applyAlignment="1">
      <alignment horizontal="center" vertical="center" wrapText="1"/>
      <protection/>
    </xf>
    <xf numFmtId="0" fontId="17" fillId="0" borderId="45" xfId="53" applyFont="1" applyBorder="1" applyAlignment="1">
      <alignment horizontal="center" vertical="center" wrapText="1"/>
      <protection/>
    </xf>
    <xf numFmtId="0" fontId="17" fillId="0" borderId="17" xfId="53" applyFont="1" applyBorder="1" applyAlignment="1">
      <alignment horizontal="center" vertical="center" wrapText="1"/>
      <protection/>
    </xf>
    <xf numFmtId="0" fontId="17" fillId="0" borderId="46" xfId="53" applyFont="1" applyBorder="1" applyAlignment="1">
      <alignment horizontal="center" vertical="center" wrapText="1"/>
      <protection/>
    </xf>
    <xf numFmtId="0" fontId="13" fillId="0" borderId="40" xfId="53" applyFont="1" applyBorder="1" applyAlignment="1">
      <alignment horizontal="center" wrapText="1"/>
      <protection/>
    </xf>
    <xf numFmtId="0" fontId="13" fillId="0" borderId="42" xfId="53" applyFont="1" applyBorder="1" applyAlignment="1">
      <alignment horizontal="center" wrapText="1"/>
      <protection/>
    </xf>
    <xf numFmtId="0" fontId="13" fillId="0" borderId="31" xfId="53" applyFont="1" applyBorder="1" applyAlignment="1">
      <alignment horizontal="center"/>
      <protection/>
    </xf>
    <xf numFmtId="0" fontId="13" fillId="0" borderId="85" xfId="53" applyFont="1" applyBorder="1" applyAlignment="1">
      <alignment horizontal="center" wrapText="1"/>
      <protection/>
    </xf>
    <xf numFmtId="0" fontId="13" fillId="0" borderId="73" xfId="53" applyFont="1" applyBorder="1" applyAlignment="1">
      <alignment horizontal="center" wrapText="1"/>
      <protection/>
    </xf>
    <xf numFmtId="0" fontId="13" fillId="0" borderId="54" xfId="53" applyFont="1" applyBorder="1" applyAlignment="1">
      <alignment horizontal="center" wrapText="1"/>
      <protection/>
    </xf>
    <xf numFmtId="0" fontId="13" fillId="0" borderId="81" xfId="53" applyFont="1" applyBorder="1" applyAlignment="1">
      <alignment horizontal="center" wrapText="1"/>
      <protection/>
    </xf>
    <xf numFmtId="0" fontId="13" fillId="0" borderId="74" xfId="53" applyFont="1" applyBorder="1" applyAlignment="1">
      <alignment horizontal="center" wrapText="1"/>
      <protection/>
    </xf>
    <xf numFmtId="0" fontId="13" fillId="0" borderId="76" xfId="53" applyFont="1" applyBorder="1" applyAlignment="1">
      <alignment horizontal="center" wrapText="1"/>
      <protection/>
    </xf>
    <xf numFmtId="0" fontId="23" fillId="0" borderId="77" xfId="53" applyFont="1" applyBorder="1" applyAlignment="1">
      <alignment horizontal="center" vertical="center"/>
      <protection/>
    </xf>
    <xf numFmtId="0" fontId="23" fillId="0" borderId="15" xfId="53" applyFont="1" applyBorder="1" applyAlignment="1">
      <alignment horizontal="center" vertical="center"/>
      <protection/>
    </xf>
    <xf numFmtId="0" fontId="17" fillId="0" borderId="84" xfId="53" applyFont="1" applyBorder="1" applyAlignment="1">
      <alignment horizontal="center" vertical="center"/>
      <protection/>
    </xf>
    <xf numFmtId="0" fontId="17" fillId="0" borderId="46" xfId="53" applyFont="1" applyBorder="1" applyAlignment="1">
      <alignment horizontal="center" vertical="center"/>
      <protection/>
    </xf>
    <xf numFmtId="0" fontId="17" fillId="0" borderId="77" xfId="53" applyFont="1" applyBorder="1" applyAlignment="1">
      <alignment horizontal="center" vertical="center" wrapText="1"/>
      <protection/>
    </xf>
    <xf numFmtId="0" fontId="17" fillId="0" borderId="15" xfId="53" applyFont="1" applyBorder="1" applyAlignment="1">
      <alignment horizontal="center" vertical="center" wrapText="1"/>
      <protection/>
    </xf>
    <xf numFmtId="0" fontId="5" fillId="0" borderId="7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552100_АиАХ_д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7696200" y="10925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7696200" y="10925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3" name="Line 1"/>
        <xdr:cNvSpPr>
          <a:spLocks/>
        </xdr:cNvSpPr>
      </xdr:nvSpPr>
      <xdr:spPr>
        <a:xfrm>
          <a:off x="7696200" y="1129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4" name="Line 2"/>
        <xdr:cNvSpPr>
          <a:spLocks/>
        </xdr:cNvSpPr>
      </xdr:nvSpPr>
      <xdr:spPr>
        <a:xfrm>
          <a:off x="7696200" y="11296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showGridLines="0" zoomScale="51" zoomScaleNormal="51" zoomScaleSheetLayoutView="50" workbookViewId="0" topLeftCell="A1">
      <selection activeCell="B27" sqref="B27"/>
    </sheetView>
  </sheetViews>
  <sheetFormatPr defaultColWidth="9.00390625" defaultRowHeight="12.75"/>
  <cols>
    <col min="1" max="1" width="15.875" style="12" customWidth="1"/>
    <col min="2" max="2" width="72.375" style="12" customWidth="1"/>
    <col min="3" max="3" width="12.875" style="14" customWidth="1"/>
    <col min="4" max="4" width="10.625" style="15" customWidth="1"/>
    <col min="5" max="5" width="10.25390625" style="15" customWidth="1"/>
    <col min="6" max="6" width="9.375" style="15" customWidth="1"/>
    <col min="7" max="9" width="8.625" style="15" customWidth="1"/>
    <col min="10" max="12" width="7.75390625" style="12" customWidth="1"/>
    <col min="13" max="13" width="9.125" style="12" customWidth="1"/>
    <col min="14" max="14" width="8.00390625" style="12" customWidth="1"/>
    <col min="15" max="15" width="7.75390625" style="12" customWidth="1"/>
    <col min="16" max="16" width="6.875" style="12" customWidth="1"/>
    <col min="17" max="24" width="7.75390625" style="12" customWidth="1"/>
    <col min="25" max="25" width="10.00390625" style="12" customWidth="1"/>
    <col min="26" max="26" width="7.75390625" style="12" customWidth="1"/>
    <col min="27" max="27" width="10.75390625" style="12" customWidth="1"/>
    <col min="28" max="16384" width="9.125" style="12" customWidth="1"/>
  </cols>
  <sheetData>
    <row r="1" spans="1:31" ht="21.75" customHeight="1">
      <c r="A1" s="536" t="s">
        <v>202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327"/>
      <c r="AC1" s="327"/>
      <c r="AD1" s="327"/>
      <c r="AE1" s="327"/>
    </row>
    <row r="2" spans="1:27" s="40" customFormat="1" ht="21.75" customHeight="1">
      <c r="A2" s="528" t="s">
        <v>207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  <c r="W2" s="528"/>
      <c r="X2" s="528"/>
      <c r="Y2" s="528"/>
      <c r="Z2" s="528"/>
      <c r="AA2" s="528"/>
    </row>
    <row r="3" spans="1:27" s="40" customFormat="1" ht="21.75" customHeight="1">
      <c r="A3" s="533" t="s">
        <v>208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  <c r="AA3" s="533"/>
    </row>
    <row r="4" s="40" customFormat="1" ht="25.5" customHeight="1">
      <c r="B4" s="42" t="s">
        <v>26</v>
      </c>
    </row>
    <row r="5" spans="2:27" s="40" customFormat="1" ht="15.75">
      <c r="B5" s="43" t="s">
        <v>56</v>
      </c>
      <c r="C5" s="43" t="s">
        <v>209</v>
      </c>
      <c r="D5" s="43"/>
      <c r="E5" s="41" t="s">
        <v>58</v>
      </c>
      <c r="F5" s="43"/>
      <c r="G5" s="43"/>
      <c r="H5" s="43"/>
      <c r="I5" s="43"/>
      <c r="J5" s="41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2:27" s="40" customFormat="1" ht="15.75">
      <c r="B6" s="43" t="s">
        <v>57</v>
      </c>
      <c r="C6" s="328" t="s">
        <v>210</v>
      </c>
      <c r="D6" s="43"/>
      <c r="E6" s="43" t="s">
        <v>237</v>
      </c>
      <c r="F6" s="43"/>
      <c r="G6" s="43"/>
      <c r="H6" s="43"/>
      <c r="I6" s="43"/>
      <c r="J6" s="41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1" t="s">
        <v>232</v>
      </c>
      <c r="X6" s="41"/>
      <c r="Y6" s="41"/>
      <c r="Z6" s="44"/>
      <c r="AA6" s="44"/>
    </row>
    <row r="7" spans="2:27" s="40" customFormat="1" ht="15.75">
      <c r="B7" s="43" t="s">
        <v>244</v>
      </c>
      <c r="C7" s="41" t="s">
        <v>212</v>
      </c>
      <c r="D7" s="148"/>
      <c r="E7" s="148"/>
      <c r="F7" s="148" t="s">
        <v>214</v>
      </c>
      <c r="G7" s="148"/>
      <c r="H7" s="148"/>
      <c r="I7" s="148"/>
      <c r="J7" s="41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49" t="s">
        <v>243</v>
      </c>
      <c r="W7" s="44"/>
      <c r="X7" s="41"/>
      <c r="Y7" s="44"/>
      <c r="Z7" s="44"/>
      <c r="AA7" s="44"/>
    </row>
    <row r="8" spans="2:27" s="40" customFormat="1" ht="15.75">
      <c r="B8" s="44" t="s">
        <v>211</v>
      </c>
      <c r="C8" s="41" t="s">
        <v>215</v>
      </c>
      <c r="D8" s="44"/>
      <c r="E8" s="44"/>
      <c r="F8" s="44"/>
      <c r="G8" s="44"/>
      <c r="H8" s="44"/>
      <c r="I8" s="44"/>
      <c r="J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1"/>
      <c r="Z8" s="44"/>
      <c r="AA8" s="44"/>
    </row>
    <row r="9" spans="2:27" s="40" customFormat="1" ht="15.75">
      <c r="B9" s="328" t="s">
        <v>213</v>
      </c>
      <c r="C9" s="41" t="s">
        <v>217</v>
      </c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44"/>
      <c r="R9" s="44"/>
      <c r="S9" s="44"/>
      <c r="T9" s="44"/>
      <c r="U9" s="44"/>
      <c r="V9" s="44"/>
      <c r="W9" s="41"/>
      <c r="X9" s="44"/>
      <c r="Y9" s="44"/>
      <c r="Z9" s="44"/>
      <c r="AA9" s="44"/>
    </row>
    <row r="10" spans="2:27" s="40" customFormat="1" ht="16.5" thickBot="1">
      <c r="B10" s="44" t="s">
        <v>216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1"/>
      <c r="X10" s="44"/>
      <c r="Y10" s="44"/>
      <c r="Z10" s="44"/>
      <c r="AA10" s="44"/>
    </row>
    <row r="11" spans="1:27" s="40" customFormat="1" ht="34.5" customHeight="1" thickBot="1">
      <c r="A11" s="515" t="s">
        <v>50</v>
      </c>
      <c r="B11" s="540" t="s">
        <v>193</v>
      </c>
      <c r="C11" s="539" t="s">
        <v>27</v>
      </c>
      <c r="D11" s="523" t="s">
        <v>182</v>
      </c>
      <c r="E11" s="524"/>
      <c r="F11" s="525" t="s">
        <v>192</v>
      </c>
      <c r="G11" s="526"/>
      <c r="H11" s="526"/>
      <c r="I11" s="526"/>
      <c r="J11" s="527"/>
      <c r="K11" s="513" t="s">
        <v>174</v>
      </c>
      <c r="L11" s="513"/>
      <c r="M11" s="513"/>
      <c r="N11" s="513"/>
      <c r="O11" s="513"/>
      <c r="P11" s="532"/>
      <c r="Q11" s="532"/>
      <c r="R11" s="532"/>
      <c r="S11" s="513"/>
      <c r="T11" s="513"/>
      <c r="U11" s="513"/>
      <c r="V11" s="513"/>
      <c r="W11" s="513"/>
      <c r="X11" s="513"/>
      <c r="Y11" s="513"/>
      <c r="Z11" s="514"/>
      <c r="AA11" s="543" t="s">
        <v>194</v>
      </c>
    </row>
    <row r="12" spans="1:27" s="40" customFormat="1" ht="22.5" customHeight="1" thickBot="1">
      <c r="A12" s="516"/>
      <c r="B12" s="541"/>
      <c r="C12" s="521"/>
      <c r="D12" s="518" t="s">
        <v>167</v>
      </c>
      <c r="E12" s="518" t="s">
        <v>168</v>
      </c>
      <c r="F12" s="521" t="s">
        <v>169</v>
      </c>
      <c r="G12" s="529" t="s">
        <v>183</v>
      </c>
      <c r="H12" s="530"/>
      <c r="I12" s="531"/>
      <c r="J12" s="537" t="s">
        <v>170</v>
      </c>
      <c r="K12" s="150"/>
      <c r="L12" s="151" t="s">
        <v>175</v>
      </c>
      <c r="M12" s="150"/>
      <c r="N12" s="152"/>
      <c r="O12" s="152" t="s">
        <v>176</v>
      </c>
      <c r="P12" s="153"/>
      <c r="Q12" s="154"/>
      <c r="R12" s="155"/>
      <c r="S12" s="152"/>
      <c r="T12" s="152"/>
      <c r="U12" s="152" t="s">
        <v>177</v>
      </c>
      <c r="V12" s="152"/>
      <c r="W12" s="150"/>
      <c r="X12" s="150"/>
      <c r="Y12" s="150"/>
      <c r="Z12" s="150"/>
      <c r="AA12" s="544"/>
    </row>
    <row r="13" spans="1:27" s="40" customFormat="1" ht="21.75" customHeight="1" thickBot="1">
      <c r="A13" s="516"/>
      <c r="B13" s="541"/>
      <c r="C13" s="521"/>
      <c r="D13" s="519"/>
      <c r="E13" s="519"/>
      <c r="F13" s="521"/>
      <c r="G13" s="539" t="s">
        <v>171</v>
      </c>
      <c r="H13" s="539" t="s">
        <v>172</v>
      </c>
      <c r="I13" s="539" t="s">
        <v>173</v>
      </c>
      <c r="J13" s="537"/>
      <c r="K13" s="513" t="s">
        <v>178</v>
      </c>
      <c r="L13" s="513"/>
      <c r="M13" s="513"/>
      <c r="N13" s="514"/>
      <c r="O13" s="512" t="s">
        <v>179</v>
      </c>
      <c r="P13" s="534"/>
      <c r="Q13" s="534"/>
      <c r="R13" s="535"/>
      <c r="S13" s="512" t="s">
        <v>180</v>
      </c>
      <c r="T13" s="513"/>
      <c r="U13" s="513"/>
      <c r="V13" s="514"/>
      <c r="W13" s="512" t="s">
        <v>181</v>
      </c>
      <c r="X13" s="513"/>
      <c r="Y13" s="513"/>
      <c r="Z13" s="514"/>
      <c r="AA13" s="544"/>
    </row>
    <row r="14" spans="1:27" s="40" customFormat="1" ht="18" customHeight="1" thickBot="1">
      <c r="A14" s="517"/>
      <c r="B14" s="542"/>
      <c r="C14" s="522"/>
      <c r="D14" s="520"/>
      <c r="E14" s="520"/>
      <c r="F14" s="522"/>
      <c r="G14" s="522"/>
      <c r="H14" s="522"/>
      <c r="I14" s="522"/>
      <c r="J14" s="538"/>
      <c r="K14" s="156" t="s">
        <v>48</v>
      </c>
      <c r="L14" s="157" t="s">
        <v>13</v>
      </c>
      <c r="M14" s="504" t="s">
        <v>0</v>
      </c>
      <c r="N14" s="505" t="s">
        <v>36</v>
      </c>
      <c r="O14" s="156" t="s">
        <v>48</v>
      </c>
      <c r="P14" s="157" t="s">
        <v>13</v>
      </c>
      <c r="Q14" s="158" t="s">
        <v>0</v>
      </c>
      <c r="R14" s="159" t="s">
        <v>36</v>
      </c>
      <c r="S14" s="156" t="s">
        <v>48</v>
      </c>
      <c r="T14" s="157" t="s">
        <v>13</v>
      </c>
      <c r="U14" s="158" t="s">
        <v>0</v>
      </c>
      <c r="V14" s="159" t="s">
        <v>36</v>
      </c>
      <c r="W14" s="156" t="s">
        <v>48</v>
      </c>
      <c r="X14" s="157" t="s">
        <v>13</v>
      </c>
      <c r="Y14" s="158" t="s">
        <v>0</v>
      </c>
      <c r="Z14" s="159" t="s">
        <v>36</v>
      </c>
      <c r="AA14" s="545"/>
    </row>
    <row r="15" spans="1:27" s="52" customFormat="1" ht="20.25" customHeight="1">
      <c r="A15" s="39" t="s">
        <v>68</v>
      </c>
      <c r="B15" s="490" t="s">
        <v>136</v>
      </c>
      <c r="C15" s="460" t="s">
        <v>139</v>
      </c>
      <c r="D15" s="362">
        <f>R15</f>
        <v>6</v>
      </c>
      <c r="E15" s="501">
        <f aca="true" t="shared" si="0" ref="E15:E40">D15*30</f>
        <v>180</v>
      </c>
      <c r="F15" s="365">
        <f aca="true" t="shared" si="1" ref="F15:F40">G15+H15+I15</f>
        <v>96</v>
      </c>
      <c r="G15" s="381">
        <f>K15*16</f>
        <v>0</v>
      </c>
      <c r="H15" s="381">
        <f>L15*16</f>
        <v>0</v>
      </c>
      <c r="I15" s="85">
        <f>Q15*16</f>
        <v>96</v>
      </c>
      <c r="J15" s="85">
        <f aca="true" t="shared" si="2" ref="J15:J40">E15-F15</f>
        <v>84</v>
      </c>
      <c r="K15" s="86"/>
      <c r="L15" s="46"/>
      <c r="M15" s="84"/>
      <c r="N15" s="84"/>
      <c r="O15" s="49"/>
      <c r="P15" s="50"/>
      <c r="Q15" s="47">
        <v>6</v>
      </c>
      <c r="R15" s="48">
        <v>6</v>
      </c>
      <c r="S15" s="86"/>
      <c r="T15" s="46"/>
      <c r="U15" s="47"/>
      <c r="V15" s="48"/>
      <c r="W15" s="86"/>
      <c r="X15" s="46"/>
      <c r="Y15" s="47"/>
      <c r="Z15" s="48"/>
      <c r="AA15" s="401" t="s">
        <v>3</v>
      </c>
    </row>
    <row r="16" spans="1:27" s="56" customFormat="1" ht="20.25" customHeight="1">
      <c r="A16" s="39" t="s">
        <v>106</v>
      </c>
      <c r="B16" s="64" t="s">
        <v>221</v>
      </c>
      <c r="C16" s="161" t="s">
        <v>34</v>
      </c>
      <c r="D16" s="363">
        <f>N16</f>
        <v>3</v>
      </c>
      <c r="E16" s="54">
        <f t="shared" si="0"/>
        <v>90</v>
      </c>
      <c r="F16" s="365">
        <f t="shared" si="1"/>
        <v>64</v>
      </c>
      <c r="G16" s="381">
        <f aca="true" t="shared" si="3" ref="G16:H20">K16*16</f>
        <v>0</v>
      </c>
      <c r="H16" s="381">
        <f t="shared" si="3"/>
        <v>0</v>
      </c>
      <c r="I16" s="85">
        <v>64</v>
      </c>
      <c r="J16" s="85">
        <f t="shared" si="2"/>
        <v>26</v>
      </c>
      <c r="K16" s="49"/>
      <c r="L16" s="50"/>
      <c r="M16" s="51">
        <v>3</v>
      </c>
      <c r="N16" s="55">
        <v>3</v>
      </c>
      <c r="O16" s="49"/>
      <c r="P16" s="50"/>
      <c r="Q16" s="51"/>
      <c r="R16" s="55"/>
      <c r="S16" s="49"/>
      <c r="T16" s="50"/>
      <c r="U16" s="51"/>
      <c r="V16" s="55"/>
      <c r="W16" s="49"/>
      <c r="X16" s="50"/>
      <c r="Y16" s="51"/>
      <c r="Z16" s="55"/>
      <c r="AA16" s="402" t="s">
        <v>3</v>
      </c>
    </row>
    <row r="17" spans="1:27" s="52" customFormat="1" ht="20.25" customHeight="1">
      <c r="A17" s="57" t="s">
        <v>69</v>
      </c>
      <c r="B17" s="57" t="s">
        <v>225</v>
      </c>
      <c r="C17" s="161" t="s">
        <v>140</v>
      </c>
      <c r="D17" s="363">
        <f>N17</f>
        <v>5</v>
      </c>
      <c r="E17" s="54">
        <f t="shared" si="0"/>
        <v>150</v>
      </c>
      <c r="F17" s="365">
        <f t="shared" si="1"/>
        <v>80</v>
      </c>
      <c r="G17" s="85">
        <f t="shared" si="3"/>
        <v>48</v>
      </c>
      <c r="H17" s="381">
        <f t="shared" si="3"/>
        <v>0</v>
      </c>
      <c r="I17" s="85">
        <f>M17*16</f>
        <v>32</v>
      </c>
      <c r="J17" s="85">
        <f t="shared" si="2"/>
        <v>70</v>
      </c>
      <c r="K17" s="61">
        <v>3</v>
      </c>
      <c r="L17" s="58"/>
      <c r="M17" s="59">
        <v>2</v>
      </c>
      <c r="N17" s="60">
        <v>5</v>
      </c>
      <c r="O17" s="61"/>
      <c r="P17" s="58"/>
      <c r="Q17" s="59"/>
      <c r="R17" s="60"/>
      <c r="S17" s="61"/>
      <c r="T17" s="58"/>
      <c r="U17" s="59"/>
      <c r="V17" s="60"/>
      <c r="W17" s="61"/>
      <c r="X17" s="58"/>
      <c r="Y17" s="59"/>
      <c r="Z17" s="60"/>
      <c r="AA17" s="365" t="s">
        <v>22</v>
      </c>
    </row>
    <row r="18" spans="1:27" s="52" customFormat="1" ht="20.25" customHeight="1">
      <c r="A18" s="57" t="s">
        <v>70</v>
      </c>
      <c r="B18" s="64" t="s">
        <v>104</v>
      </c>
      <c r="C18" s="161" t="s">
        <v>141</v>
      </c>
      <c r="D18" s="363">
        <f>N18</f>
        <v>5</v>
      </c>
      <c r="E18" s="54">
        <f t="shared" si="0"/>
        <v>150</v>
      </c>
      <c r="F18" s="365">
        <f t="shared" si="1"/>
        <v>80</v>
      </c>
      <c r="G18" s="85">
        <f t="shared" si="3"/>
        <v>48</v>
      </c>
      <c r="H18" s="85">
        <f t="shared" si="3"/>
        <v>32</v>
      </c>
      <c r="I18" s="381">
        <f>M18*16</f>
        <v>0</v>
      </c>
      <c r="J18" s="85">
        <f t="shared" si="2"/>
        <v>70</v>
      </c>
      <c r="K18" s="49">
        <v>3</v>
      </c>
      <c r="L18" s="50">
        <v>2</v>
      </c>
      <c r="M18" s="51"/>
      <c r="N18" s="55">
        <v>5</v>
      </c>
      <c r="O18" s="49"/>
      <c r="P18" s="50"/>
      <c r="Q18" s="51"/>
      <c r="R18" s="55"/>
      <c r="S18" s="49"/>
      <c r="T18" s="50"/>
      <c r="U18" s="51"/>
      <c r="V18" s="55"/>
      <c r="W18" s="49"/>
      <c r="X18" s="50"/>
      <c r="Y18" s="51"/>
      <c r="Z18" s="55"/>
      <c r="AA18" s="402" t="s">
        <v>22</v>
      </c>
    </row>
    <row r="19" spans="1:27" s="52" customFormat="1" ht="20.25" customHeight="1">
      <c r="A19" s="57" t="s">
        <v>71</v>
      </c>
      <c r="B19" s="64" t="s">
        <v>1</v>
      </c>
      <c r="C19" s="161" t="s">
        <v>1</v>
      </c>
      <c r="D19" s="363">
        <f>N19</f>
        <v>4</v>
      </c>
      <c r="E19" s="54">
        <f t="shared" si="0"/>
        <v>120</v>
      </c>
      <c r="F19" s="365">
        <f t="shared" si="1"/>
        <v>64</v>
      </c>
      <c r="G19" s="85">
        <f t="shared" si="3"/>
        <v>32</v>
      </c>
      <c r="H19" s="85">
        <f t="shared" si="3"/>
        <v>16</v>
      </c>
      <c r="I19" s="85">
        <f>M19*16</f>
        <v>16</v>
      </c>
      <c r="J19" s="85">
        <f t="shared" si="2"/>
        <v>56</v>
      </c>
      <c r="K19" s="49">
        <v>2</v>
      </c>
      <c r="L19" s="50">
        <v>1</v>
      </c>
      <c r="M19" s="51">
        <v>1</v>
      </c>
      <c r="N19" s="55">
        <v>4</v>
      </c>
      <c r="O19" s="49"/>
      <c r="P19" s="50"/>
      <c r="Q19" s="51"/>
      <c r="R19" s="55"/>
      <c r="S19" s="49"/>
      <c r="T19" s="50"/>
      <c r="U19" s="51"/>
      <c r="V19" s="55"/>
      <c r="W19" s="49"/>
      <c r="X19" s="50"/>
      <c r="Y19" s="51"/>
      <c r="Z19" s="55"/>
      <c r="AA19" s="402" t="s">
        <v>3</v>
      </c>
    </row>
    <row r="20" spans="1:27" s="52" customFormat="1" ht="39.75" customHeight="1">
      <c r="A20" s="57" t="s">
        <v>72</v>
      </c>
      <c r="B20" s="491" t="s">
        <v>148</v>
      </c>
      <c r="C20" s="161" t="s">
        <v>164</v>
      </c>
      <c r="D20" s="363">
        <f>N20</f>
        <v>4</v>
      </c>
      <c r="E20" s="54">
        <f t="shared" si="0"/>
        <v>120</v>
      </c>
      <c r="F20" s="365">
        <f t="shared" si="1"/>
        <v>64</v>
      </c>
      <c r="G20" s="85">
        <f t="shared" si="3"/>
        <v>16</v>
      </c>
      <c r="H20" s="381">
        <f t="shared" si="3"/>
        <v>0</v>
      </c>
      <c r="I20" s="85">
        <f>M20*16</f>
        <v>48</v>
      </c>
      <c r="J20" s="85">
        <f t="shared" si="2"/>
        <v>56</v>
      </c>
      <c r="K20" s="49">
        <v>1</v>
      </c>
      <c r="L20" s="50"/>
      <c r="M20" s="51">
        <v>3</v>
      </c>
      <c r="N20" s="55">
        <v>4</v>
      </c>
      <c r="O20" s="49"/>
      <c r="P20" s="50"/>
      <c r="Q20" s="51"/>
      <c r="R20" s="55"/>
      <c r="S20" s="49"/>
      <c r="T20" s="50"/>
      <c r="U20" s="51"/>
      <c r="V20" s="55"/>
      <c r="W20" s="49"/>
      <c r="X20" s="50"/>
      <c r="Y20" s="51"/>
      <c r="Z20" s="55"/>
      <c r="AA20" s="402" t="s">
        <v>37</v>
      </c>
    </row>
    <row r="21" spans="1:27" s="56" customFormat="1" ht="20.25" customHeight="1">
      <c r="A21" s="39" t="s">
        <v>81</v>
      </c>
      <c r="B21" s="64" t="s">
        <v>222</v>
      </c>
      <c r="C21" s="161" t="s">
        <v>34</v>
      </c>
      <c r="D21" s="363">
        <f>R21</f>
        <v>3</v>
      </c>
      <c r="E21" s="54">
        <f t="shared" si="0"/>
        <v>90</v>
      </c>
      <c r="F21" s="365">
        <f t="shared" si="1"/>
        <v>64</v>
      </c>
      <c r="G21" s="381">
        <f aca="true" t="shared" si="4" ref="G21:H26">O21*16</f>
        <v>0</v>
      </c>
      <c r="H21" s="381">
        <f t="shared" si="4"/>
        <v>0</v>
      </c>
      <c r="I21" s="85">
        <v>64</v>
      </c>
      <c r="J21" s="85">
        <f t="shared" si="2"/>
        <v>26</v>
      </c>
      <c r="K21" s="49"/>
      <c r="L21" s="50"/>
      <c r="M21" s="87"/>
      <c r="N21" s="88"/>
      <c r="O21" s="49"/>
      <c r="P21" s="50"/>
      <c r="Q21" s="51">
        <v>3</v>
      </c>
      <c r="R21" s="55">
        <v>3</v>
      </c>
      <c r="S21" s="49"/>
      <c r="T21" s="50"/>
      <c r="U21" s="51"/>
      <c r="V21" s="55"/>
      <c r="W21" s="49"/>
      <c r="X21" s="50"/>
      <c r="Y21" s="51"/>
      <c r="Z21" s="55"/>
      <c r="AA21" s="402" t="s">
        <v>3</v>
      </c>
    </row>
    <row r="22" spans="1:27" s="52" customFormat="1" ht="20.25" customHeight="1">
      <c r="A22" s="57" t="s">
        <v>67</v>
      </c>
      <c r="B22" s="492" t="s">
        <v>137</v>
      </c>
      <c r="C22" s="161" t="s">
        <v>33</v>
      </c>
      <c r="D22" s="363">
        <f>N22</f>
        <v>6</v>
      </c>
      <c r="E22" s="54">
        <f t="shared" si="0"/>
        <v>180</v>
      </c>
      <c r="F22" s="365">
        <f t="shared" si="1"/>
        <v>96</v>
      </c>
      <c r="G22" s="381">
        <f t="shared" si="4"/>
        <v>0</v>
      </c>
      <c r="H22" s="381">
        <f t="shared" si="4"/>
        <v>0</v>
      </c>
      <c r="I22" s="85">
        <f>M22*16</f>
        <v>96</v>
      </c>
      <c r="J22" s="85">
        <f t="shared" si="2"/>
        <v>84</v>
      </c>
      <c r="K22" s="49"/>
      <c r="L22" s="50"/>
      <c r="M22" s="51">
        <v>6</v>
      </c>
      <c r="N22" s="55">
        <v>6</v>
      </c>
      <c r="O22" s="49"/>
      <c r="P22" s="50"/>
      <c r="Q22" s="84"/>
      <c r="R22" s="84"/>
      <c r="S22" s="49"/>
      <c r="T22" s="50"/>
      <c r="U22" s="51"/>
      <c r="V22" s="55"/>
      <c r="W22" s="49"/>
      <c r="X22" s="50"/>
      <c r="Y22" s="51"/>
      <c r="Z22" s="55"/>
      <c r="AA22" s="402" t="s">
        <v>3</v>
      </c>
    </row>
    <row r="23" spans="1:27" s="52" customFormat="1" ht="20.25" customHeight="1">
      <c r="A23" s="57" t="s">
        <v>73</v>
      </c>
      <c r="B23" s="57" t="s">
        <v>226</v>
      </c>
      <c r="C23" s="161" t="s">
        <v>140</v>
      </c>
      <c r="D23" s="363">
        <f>R23</f>
        <v>5</v>
      </c>
      <c r="E23" s="54">
        <f t="shared" si="0"/>
        <v>150</v>
      </c>
      <c r="F23" s="365">
        <f t="shared" si="1"/>
        <v>80</v>
      </c>
      <c r="G23" s="85">
        <f t="shared" si="4"/>
        <v>48</v>
      </c>
      <c r="H23" s="381">
        <f t="shared" si="4"/>
        <v>0</v>
      </c>
      <c r="I23" s="85">
        <f>Q23*16</f>
        <v>32</v>
      </c>
      <c r="J23" s="85">
        <f t="shared" si="2"/>
        <v>70</v>
      </c>
      <c r="K23" s="49"/>
      <c r="L23" s="50"/>
      <c r="M23" s="51"/>
      <c r="N23" s="55"/>
      <c r="O23" s="49">
        <v>3</v>
      </c>
      <c r="P23" s="50"/>
      <c r="Q23" s="51">
        <v>2</v>
      </c>
      <c r="R23" s="55">
        <v>5</v>
      </c>
      <c r="S23" s="49"/>
      <c r="T23" s="50"/>
      <c r="U23" s="51"/>
      <c r="V23" s="55"/>
      <c r="W23" s="49"/>
      <c r="X23" s="50"/>
      <c r="Y23" s="51"/>
      <c r="Z23" s="55"/>
      <c r="AA23" s="402" t="s">
        <v>22</v>
      </c>
    </row>
    <row r="24" spans="1:27" s="52" customFormat="1" ht="20.25" customHeight="1">
      <c r="A24" s="57" t="s">
        <v>74</v>
      </c>
      <c r="B24" s="64" t="s">
        <v>105</v>
      </c>
      <c r="C24" s="161" t="s">
        <v>141</v>
      </c>
      <c r="D24" s="363">
        <f>R24</f>
        <v>5</v>
      </c>
      <c r="E24" s="54">
        <f t="shared" si="0"/>
        <v>150</v>
      </c>
      <c r="F24" s="365">
        <f t="shared" si="1"/>
        <v>80</v>
      </c>
      <c r="G24" s="85">
        <f t="shared" si="4"/>
        <v>48</v>
      </c>
      <c r="H24" s="85">
        <f t="shared" si="4"/>
        <v>32</v>
      </c>
      <c r="I24" s="381">
        <f>Q24*16</f>
        <v>0</v>
      </c>
      <c r="J24" s="85">
        <f t="shared" si="2"/>
        <v>70</v>
      </c>
      <c r="K24" s="49"/>
      <c r="L24" s="50"/>
      <c r="M24" s="51"/>
      <c r="N24" s="55"/>
      <c r="O24" s="49">
        <v>3</v>
      </c>
      <c r="P24" s="50">
        <v>2</v>
      </c>
      <c r="Q24" s="51"/>
      <c r="R24" s="55">
        <v>5</v>
      </c>
      <c r="S24" s="49"/>
      <c r="T24" s="50"/>
      <c r="U24" s="51"/>
      <c r="V24" s="55"/>
      <c r="W24" s="49"/>
      <c r="X24" s="50"/>
      <c r="Y24" s="51"/>
      <c r="Z24" s="55"/>
      <c r="AA24" s="402" t="s">
        <v>22</v>
      </c>
    </row>
    <row r="25" spans="1:27" s="52" customFormat="1" ht="20.25" customHeight="1">
      <c r="A25" s="57" t="s">
        <v>75</v>
      </c>
      <c r="B25" s="492" t="s">
        <v>227</v>
      </c>
      <c r="C25" s="161" t="s">
        <v>164</v>
      </c>
      <c r="D25" s="363">
        <f>R25</f>
        <v>4</v>
      </c>
      <c r="E25" s="54">
        <f t="shared" si="0"/>
        <v>120</v>
      </c>
      <c r="F25" s="365">
        <f t="shared" si="1"/>
        <v>64</v>
      </c>
      <c r="G25" s="381">
        <f t="shared" si="4"/>
        <v>0</v>
      </c>
      <c r="H25" s="381">
        <f t="shared" si="4"/>
        <v>0</v>
      </c>
      <c r="I25" s="85">
        <f>Q25*16</f>
        <v>64</v>
      </c>
      <c r="J25" s="85">
        <f t="shared" si="2"/>
        <v>56</v>
      </c>
      <c r="K25" s="49"/>
      <c r="L25" s="50"/>
      <c r="M25" s="51"/>
      <c r="N25" s="55"/>
      <c r="O25" s="49"/>
      <c r="P25" s="50"/>
      <c r="Q25" s="51">
        <v>4</v>
      </c>
      <c r="R25" s="55">
        <v>4</v>
      </c>
      <c r="S25" s="49"/>
      <c r="T25" s="50"/>
      <c r="U25" s="51"/>
      <c r="V25" s="55"/>
      <c r="W25" s="49"/>
      <c r="X25" s="50"/>
      <c r="Y25" s="51"/>
      <c r="Z25" s="55"/>
      <c r="AA25" s="402" t="s">
        <v>38</v>
      </c>
    </row>
    <row r="26" spans="1:27" s="52" customFormat="1" ht="20.25" customHeight="1">
      <c r="A26" s="57" t="s">
        <v>218</v>
      </c>
      <c r="B26" s="57" t="s">
        <v>219</v>
      </c>
      <c r="C26" s="161" t="s">
        <v>117</v>
      </c>
      <c r="D26" s="363">
        <v>3</v>
      </c>
      <c r="E26" s="54">
        <f t="shared" si="0"/>
        <v>90</v>
      </c>
      <c r="F26" s="365">
        <f t="shared" si="1"/>
        <v>48</v>
      </c>
      <c r="G26" s="85">
        <f t="shared" si="4"/>
        <v>32</v>
      </c>
      <c r="H26" s="381">
        <f t="shared" si="4"/>
        <v>0</v>
      </c>
      <c r="I26" s="85">
        <f>Q26*16</f>
        <v>16</v>
      </c>
      <c r="J26" s="85">
        <f t="shared" si="2"/>
        <v>42</v>
      </c>
      <c r="K26" s="49"/>
      <c r="L26" s="50"/>
      <c r="M26" s="51"/>
      <c r="N26" s="55"/>
      <c r="O26" s="49">
        <v>2</v>
      </c>
      <c r="P26" s="50"/>
      <c r="Q26" s="51">
        <v>1</v>
      </c>
      <c r="R26" s="55">
        <v>3</v>
      </c>
      <c r="S26" s="90"/>
      <c r="T26" s="84"/>
      <c r="U26" s="87"/>
      <c r="V26" s="55"/>
      <c r="W26" s="49"/>
      <c r="X26" s="50"/>
      <c r="Y26" s="51"/>
      <c r="Z26" s="55"/>
      <c r="AA26" s="402" t="s">
        <v>3</v>
      </c>
    </row>
    <row r="27" spans="1:27" s="52" customFormat="1" ht="20.25" customHeight="1">
      <c r="A27" s="57" t="s">
        <v>107</v>
      </c>
      <c r="B27" s="57" t="s">
        <v>119</v>
      </c>
      <c r="C27" s="161" t="s">
        <v>140</v>
      </c>
      <c r="D27" s="363">
        <f>V27</f>
        <v>4</v>
      </c>
      <c r="E27" s="54">
        <f t="shared" si="0"/>
        <v>120</v>
      </c>
      <c r="F27" s="365">
        <f t="shared" si="1"/>
        <v>64</v>
      </c>
      <c r="G27" s="54">
        <f>S27*16</f>
        <v>32</v>
      </c>
      <c r="H27" s="54">
        <f>T27*16</f>
        <v>32</v>
      </c>
      <c r="I27" s="382">
        <f>U27*16</f>
        <v>0</v>
      </c>
      <c r="J27" s="85">
        <f t="shared" si="2"/>
        <v>56</v>
      </c>
      <c r="K27" s="49"/>
      <c r="L27" s="50"/>
      <c r="M27" s="51"/>
      <c r="N27" s="55"/>
      <c r="O27" s="49"/>
      <c r="P27" s="50"/>
      <c r="Q27" s="51"/>
      <c r="R27" s="55"/>
      <c r="S27" s="49">
        <v>2</v>
      </c>
      <c r="T27" s="50">
        <v>2</v>
      </c>
      <c r="U27" s="51"/>
      <c r="V27" s="55">
        <v>4</v>
      </c>
      <c r="W27" s="49"/>
      <c r="X27" s="50"/>
      <c r="Y27" s="51"/>
      <c r="Z27" s="55"/>
      <c r="AA27" s="402" t="s">
        <v>3</v>
      </c>
    </row>
    <row r="28" spans="1:27" s="52" customFormat="1" ht="20.25" customHeight="1">
      <c r="A28" s="57" t="s">
        <v>234</v>
      </c>
      <c r="B28" s="461" t="s">
        <v>235</v>
      </c>
      <c r="C28" s="161" t="s">
        <v>138</v>
      </c>
      <c r="D28" s="363">
        <v>4</v>
      </c>
      <c r="E28" s="54">
        <f>D28*30</f>
        <v>120</v>
      </c>
      <c r="F28" s="365">
        <f>G28+H28+I28</f>
        <v>64</v>
      </c>
      <c r="G28" s="54">
        <f aca="true" t="shared" si="5" ref="G28:I29">W28*16</f>
        <v>32</v>
      </c>
      <c r="H28" s="54">
        <f t="shared" si="5"/>
        <v>32</v>
      </c>
      <c r="I28" s="382">
        <f t="shared" si="5"/>
        <v>0</v>
      </c>
      <c r="J28" s="85">
        <f>E28-F28</f>
        <v>56</v>
      </c>
      <c r="K28" s="49"/>
      <c r="L28" s="50"/>
      <c r="M28" s="51"/>
      <c r="N28" s="55"/>
      <c r="O28" s="49"/>
      <c r="P28" s="50"/>
      <c r="Q28" s="51"/>
      <c r="R28" s="503"/>
      <c r="S28" s="84"/>
      <c r="T28" s="84"/>
      <c r="U28" s="87"/>
      <c r="V28" s="88"/>
      <c r="W28" s="49">
        <v>2</v>
      </c>
      <c r="X28" s="50">
        <v>2</v>
      </c>
      <c r="Y28" s="51"/>
      <c r="Z28" s="55">
        <v>4</v>
      </c>
      <c r="AA28" s="402"/>
    </row>
    <row r="29" spans="1:27" s="52" customFormat="1" ht="20.25" customHeight="1">
      <c r="A29" s="57" t="s">
        <v>154</v>
      </c>
      <c r="B29" s="493" t="s">
        <v>66</v>
      </c>
      <c r="C29" s="161" t="s">
        <v>138</v>
      </c>
      <c r="D29" s="363">
        <v>4</v>
      </c>
      <c r="E29" s="54">
        <f t="shared" si="0"/>
        <v>120</v>
      </c>
      <c r="F29" s="365">
        <f t="shared" si="1"/>
        <v>64</v>
      </c>
      <c r="G29" s="54">
        <f t="shared" si="5"/>
        <v>32</v>
      </c>
      <c r="H29" s="54">
        <f t="shared" si="5"/>
        <v>32</v>
      </c>
      <c r="I29" s="382">
        <f t="shared" si="5"/>
        <v>0</v>
      </c>
      <c r="J29" s="85">
        <f t="shared" si="2"/>
        <v>56</v>
      </c>
      <c r="K29" s="49"/>
      <c r="L29" s="50"/>
      <c r="M29" s="51"/>
      <c r="N29" s="55"/>
      <c r="O29" s="49"/>
      <c r="P29" s="50"/>
      <c r="Q29" s="51"/>
      <c r="R29" s="55"/>
      <c r="S29" s="90"/>
      <c r="T29" s="84"/>
      <c r="U29" s="87"/>
      <c r="V29" s="88"/>
      <c r="W29" s="49">
        <v>2</v>
      </c>
      <c r="X29" s="50">
        <v>2</v>
      </c>
      <c r="Y29" s="51"/>
      <c r="Z29" s="55">
        <v>4</v>
      </c>
      <c r="AA29" s="402" t="s">
        <v>3</v>
      </c>
    </row>
    <row r="30" spans="1:27" s="52" customFormat="1" ht="20.25" customHeight="1">
      <c r="A30" s="39" t="s">
        <v>240</v>
      </c>
      <c r="B30" s="64" t="s">
        <v>21</v>
      </c>
      <c r="C30" s="161" t="s">
        <v>32</v>
      </c>
      <c r="D30" s="363">
        <v>2</v>
      </c>
      <c r="E30" s="54">
        <f t="shared" si="0"/>
        <v>60</v>
      </c>
      <c r="F30" s="365">
        <f t="shared" si="1"/>
        <v>32</v>
      </c>
      <c r="G30" s="54">
        <f>O30*16</f>
        <v>16</v>
      </c>
      <c r="H30" s="382">
        <f>P30*16</f>
        <v>0</v>
      </c>
      <c r="I30" s="54">
        <f>Q30*16</f>
        <v>16</v>
      </c>
      <c r="J30" s="85">
        <f t="shared" si="2"/>
        <v>28</v>
      </c>
      <c r="K30" s="49"/>
      <c r="L30" s="50"/>
      <c r="M30" s="51"/>
      <c r="N30" s="55"/>
      <c r="O30" s="49">
        <v>1</v>
      </c>
      <c r="P30" s="50"/>
      <c r="Q30" s="51">
        <v>1</v>
      </c>
      <c r="R30" s="55">
        <v>2</v>
      </c>
      <c r="S30" s="90"/>
      <c r="T30" s="84"/>
      <c r="U30" s="87"/>
      <c r="V30" s="88"/>
      <c r="W30" s="49"/>
      <c r="X30" s="50"/>
      <c r="Y30" s="51"/>
      <c r="Z30" s="55"/>
      <c r="AA30" s="365" t="s">
        <v>3</v>
      </c>
    </row>
    <row r="31" spans="1:27" s="52" customFormat="1" ht="20.25" customHeight="1">
      <c r="A31" s="57" t="s">
        <v>77</v>
      </c>
      <c r="B31" s="492" t="s">
        <v>98</v>
      </c>
      <c r="C31" s="161" t="s">
        <v>117</v>
      </c>
      <c r="D31" s="363">
        <v>4</v>
      </c>
      <c r="E31" s="54">
        <f t="shared" si="0"/>
        <v>120</v>
      </c>
      <c r="F31" s="365">
        <f t="shared" si="1"/>
        <v>64</v>
      </c>
      <c r="G31" s="54">
        <f aca="true" t="shared" si="6" ref="G31:I35">S31*16</f>
        <v>32</v>
      </c>
      <c r="H31" s="54">
        <f t="shared" si="6"/>
        <v>16</v>
      </c>
      <c r="I31" s="54">
        <f t="shared" si="6"/>
        <v>16</v>
      </c>
      <c r="J31" s="85">
        <f t="shared" si="2"/>
        <v>56</v>
      </c>
      <c r="K31" s="49"/>
      <c r="L31" s="50"/>
      <c r="M31" s="51"/>
      <c r="N31" s="55"/>
      <c r="O31" s="49"/>
      <c r="P31" s="50"/>
      <c r="Q31" s="51"/>
      <c r="R31" s="55"/>
      <c r="S31" s="49">
        <v>2</v>
      </c>
      <c r="T31" s="50">
        <v>1</v>
      </c>
      <c r="U31" s="51">
        <v>1</v>
      </c>
      <c r="V31" s="55">
        <v>4</v>
      </c>
      <c r="W31" s="49"/>
      <c r="X31" s="50"/>
      <c r="Y31" s="51"/>
      <c r="Z31" s="55"/>
      <c r="AA31" s="402" t="s">
        <v>22</v>
      </c>
    </row>
    <row r="32" spans="1:27" s="339" customFormat="1" ht="20.25" customHeight="1">
      <c r="A32" s="332" t="s">
        <v>78</v>
      </c>
      <c r="B32" s="494" t="s">
        <v>2</v>
      </c>
      <c r="C32" s="496" t="s">
        <v>31</v>
      </c>
      <c r="D32" s="364">
        <v>4</v>
      </c>
      <c r="E32" s="54">
        <f t="shared" si="0"/>
        <v>120</v>
      </c>
      <c r="F32" s="365">
        <f t="shared" si="1"/>
        <v>64</v>
      </c>
      <c r="G32" s="54">
        <f t="shared" si="6"/>
        <v>32</v>
      </c>
      <c r="H32" s="54">
        <f t="shared" si="6"/>
        <v>16</v>
      </c>
      <c r="I32" s="54">
        <f t="shared" si="6"/>
        <v>16</v>
      </c>
      <c r="J32" s="85">
        <f t="shared" si="2"/>
        <v>56</v>
      </c>
      <c r="K32" s="333"/>
      <c r="L32" s="334"/>
      <c r="M32" s="335"/>
      <c r="N32" s="336"/>
      <c r="O32" s="333"/>
      <c r="P32" s="334"/>
      <c r="Q32" s="335"/>
      <c r="R32" s="336"/>
      <c r="S32" s="333">
        <v>2</v>
      </c>
      <c r="T32" s="334">
        <v>1</v>
      </c>
      <c r="U32" s="335">
        <v>1</v>
      </c>
      <c r="V32" s="336">
        <v>4</v>
      </c>
      <c r="W32" s="502"/>
      <c r="X32" s="337"/>
      <c r="Y32" s="400"/>
      <c r="Z32" s="404"/>
      <c r="AA32" s="338" t="s">
        <v>3</v>
      </c>
    </row>
    <row r="33" spans="1:27" s="52" customFormat="1" ht="20.25" customHeight="1">
      <c r="A33" s="57" t="s">
        <v>76</v>
      </c>
      <c r="B33" s="57" t="s">
        <v>220</v>
      </c>
      <c r="C33" s="161" t="s">
        <v>117</v>
      </c>
      <c r="D33" s="363">
        <v>3</v>
      </c>
      <c r="E33" s="54">
        <f t="shared" si="0"/>
        <v>90</v>
      </c>
      <c r="F33" s="365">
        <f t="shared" si="1"/>
        <v>48</v>
      </c>
      <c r="G33" s="54">
        <f t="shared" si="6"/>
        <v>32</v>
      </c>
      <c r="H33" s="382">
        <f t="shared" si="6"/>
        <v>0</v>
      </c>
      <c r="I33" s="54">
        <f t="shared" si="6"/>
        <v>16</v>
      </c>
      <c r="J33" s="85">
        <f t="shared" si="2"/>
        <v>42</v>
      </c>
      <c r="K33" s="49"/>
      <c r="L33" s="50"/>
      <c r="M33" s="51"/>
      <c r="N33" s="55"/>
      <c r="O33" s="49"/>
      <c r="P33" s="50"/>
      <c r="Q33" s="51"/>
      <c r="R33" s="55"/>
      <c r="S33" s="49">
        <v>2</v>
      </c>
      <c r="T33" s="50"/>
      <c r="U33" s="51">
        <v>1</v>
      </c>
      <c r="V33" s="55">
        <v>3</v>
      </c>
      <c r="W33" s="49"/>
      <c r="X33" s="50"/>
      <c r="Y33" s="51"/>
      <c r="Z33" s="55"/>
      <c r="AA33" s="402" t="s">
        <v>3</v>
      </c>
    </row>
    <row r="34" spans="1:27" s="52" customFormat="1" ht="20.25" customHeight="1">
      <c r="A34" s="63" t="s">
        <v>79</v>
      </c>
      <c r="B34" s="492" t="s">
        <v>59</v>
      </c>
      <c r="C34" s="161" t="s">
        <v>31</v>
      </c>
      <c r="D34" s="363">
        <v>4</v>
      </c>
      <c r="E34" s="54">
        <f t="shared" si="0"/>
        <v>120</v>
      </c>
      <c r="F34" s="365">
        <f t="shared" si="1"/>
        <v>64</v>
      </c>
      <c r="G34" s="54">
        <f t="shared" si="6"/>
        <v>32</v>
      </c>
      <c r="H34" s="54">
        <f t="shared" si="6"/>
        <v>16</v>
      </c>
      <c r="I34" s="54">
        <f t="shared" si="6"/>
        <v>16</v>
      </c>
      <c r="J34" s="85">
        <f t="shared" si="2"/>
        <v>56</v>
      </c>
      <c r="K34" s="49"/>
      <c r="L34" s="50"/>
      <c r="M34" s="51"/>
      <c r="N34" s="55"/>
      <c r="O34" s="49"/>
      <c r="P34" s="50"/>
      <c r="Q34" s="51"/>
      <c r="R34" s="55"/>
      <c r="S34" s="49">
        <v>2</v>
      </c>
      <c r="T34" s="50">
        <v>1</v>
      </c>
      <c r="U34" s="51">
        <v>1</v>
      </c>
      <c r="V34" s="55">
        <v>4</v>
      </c>
      <c r="W34" s="49"/>
      <c r="X34" s="50"/>
      <c r="Y34" s="51"/>
      <c r="Z34" s="55"/>
      <c r="AA34" s="402" t="s">
        <v>3</v>
      </c>
    </row>
    <row r="35" spans="1:27" s="52" customFormat="1" ht="20.25" customHeight="1">
      <c r="A35" s="63" t="s">
        <v>80</v>
      </c>
      <c r="B35" s="64" t="s">
        <v>102</v>
      </c>
      <c r="C35" s="161" t="s">
        <v>44</v>
      </c>
      <c r="D35" s="363">
        <v>4</v>
      </c>
      <c r="E35" s="54">
        <f t="shared" si="0"/>
        <v>120</v>
      </c>
      <c r="F35" s="365">
        <f t="shared" si="1"/>
        <v>64</v>
      </c>
      <c r="G35" s="54">
        <f t="shared" si="6"/>
        <v>32</v>
      </c>
      <c r="H35" s="54">
        <f t="shared" si="6"/>
        <v>16</v>
      </c>
      <c r="I35" s="54">
        <f t="shared" si="6"/>
        <v>16</v>
      </c>
      <c r="J35" s="85">
        <f t="shared" si="2"/>
        <v>56</v>
      </c>
      <c r="K35" s="49"/>
      <c r="L35" s="50"/>
      <c r="M35" s="51"/>
      <c r="N35" s="55"/>
      <c r="O35" s="49"/>
      <c r="P35" s="50"/>
      <c r="Q35" s="51"/>
      <c r="R35" s="55"/>
      <c r="S35" s="49">
        <v>2</v>
      </c>
      <c r="T35" s="50">
        <v>1</v>
      </c>
      <c r="U35" s="51">
        <v>1</v>
      </c>
      <c r="V35" s="55">
        <v>4</v>
      </c>
      <c r="W35" s="49"/>
      <c r="X35" s="50"/>
      <c r="Y35" s="51"/>
      <c r="Z35" s="55"/>
      <c r="AA35" s="402" t="s">
        <v>3</v>
      </c>
    </row>
    <row r="36" spans="1:27" s="52" customFormat="1" ht="20.25" customHeight="1">
      <c r="A36" s="64" t="s">
        <v>238</v>
      </c>
      <c r="B36" s="64" t="s">
        <v>14</v>
      </c>
      <c r="C36" s="161" t="s">
        <v>32</v>
      </c>
      <c r="D36" s="363">
        <v>4</v>
      </c>
      <c r="E36" s="54">
        <f t="shared" si="0"/>
        <v>120</v>
      </c>
      <c r="F36" s="365">
        <f t="shared" si="1"/>
        <v>48</v>
      </c>
      <c r="G36" s="54">
        <f aca="true" t="shared" si="7" ref="G36:I39">W36*16</f>
        <v>32</v>
      </c>
      <c r="H36" s="382">
        <f t="shared" si="7"/>
        <v>0</v>
      </c>
      <c r="I36" s="54">
        <f t="shared" si="7"/>
        <v>16</v>
      </c>
      <c r="J36" s="85">
        <f t="shared" si="2"/>
        <v>72</v>
      </c>
      <c r="K36" s="49"/>
      <c r="L36" s="50"/>
      <c r="M36" s="51"/>
      <c r="N36" s="55"/>
      <c r="O36" s="49"/>
      <c r="P36" s="50"/>
      <c r="Q36" s="51"/>
      <c r="R36" s="55"/>
      <c r="S36" s="49"/>
      <c r="T36" s="50"/>
      <c r="U36" s="51"/>
      <c r="V36" s="55"/>
      <c r="W36" s="49">
        <v>2</v>
      </c>
      <c r="X36" s="50"/>
      <c r="Y36" s="51">
        <v>1</v>
      </c>
      <c r="Z36" s="55">
        <v>4</v>
      </c>
      <c r="AA36" s="402" t="s">
        <v>3</v>
      </c>
    </row>
    <row r="37" spans="1:27" s="52" customFormat="1" ht="20.25" customHeight="1">
      <c r="A37" s="64" t="s">
        <v>239</v>
      </c>
      <c r="B37" s="64" t="s">
        <v>15</v>
      </c>
      <c r="C37" s="161" t="s">
        <v>32</v>
      </c>
      <c r="D37" s="363">
        <v>4</v>
      </c>
      <c r="E37" s="54">
        <f t="shared" si="0"/>
        <v>120</v>
      </c>
      <c r="F37" s="365">
        <f t="shared" si="1"/>
        <v>48</v>
      </c>
      <c r="G37" s="54">
        <f t="shared" si="7"/>
        <v>32</v>
      </c>
      <c r="H37" s="382">
        <f t="shared" si="7"/>
        <v>0</v>
      </c>
      <c r="I37" s="54">
        <f t="shared" si="7"/>
        <v>16</v>
      </c>
      <c r="J37" s="85">
        <f t="shared" si="2"/>
        <v>72</v>
      </c>
      <c r="K37" s="49"/>
      <c r="L37" s="50"/>
      <c r="M37" s="51"/>
      <c r="N37" s="55"/>
      <c r="O37" s="49"/>
      <c r="P37" s="50"/>
      <c r="Q37" s="51"/>
      <c r="R37" s="55"/>
      <c r="S37" s="49"/>
      <c r="T37" s="50"/>
      <c r="U37" s="51"/>
      <c r="V37" s="55"/>
      <c r="W37" s="49">
        <v>2</v>
      </c>
      <c r="X37" s="50"/>
      <c r="Y37" s="51">
        <v>1</v>
      </c>
      <c r="Z37" s="55">
        <v>4</v>
      </c>
      <c r="AA37" s="402" t="s">
        <v>3</v>
      </c>
    </row>
    <row r="38" spans="1:27" s="52" customFormat="1" ht="20.25" customHeight="1">
      <c r="A38" s="64" t="s">
        <v>240</v>
      </c>
      <c r="B38" s="64" t="s">
        <v>39</v>
      </c>
      <c r="C38" s="161" t="s">
        <v>132</v>
      </c>
      <c r="D38" s="363">
        <v>4</v>
      </c>
      <c r="E38" s="54">
        <f t="shared" si="0"/>
        <v>120</v>
      </c>
      <c r="F38" s="365">
        <f t="shared" si="1"/>
        <v>64</v>
      </c>
      <c r="G38" s="54">
        <f>W38*16</f>
        <v>32</v>
      </c>
      <c r="H38" s="54"/>
      <c r="I38" s="54">
        <f>Y38*16</f>
        <v>32</v>
      </c>
      <c r="J38" s="85">
        <f t="shared" si="2"/>
        <v>56</v>
      </c>
      <c r="K38" s="49"/>
      <c r="L38" s="50"/>
      <c r="M38" s="51"/>
      <c r="N38" s="55"/>
      <c r="O38" s="49"/>
      <c r="P38" s="50"/>
      <c r="Q38" s="51"/>
      <c r="R38" s="55"/>
      <c r="S38" s="49"/>
      <c r="T38" s="50"/>
      <c r="U38" s="51"/>
      <c r="V38" s="55"/>
      <c r="W38" s="49">
        <v>2</v>
      </c>
      <c r="X38" s="50"/>
      <c r="Y38" s="51">
        <v>2</v>
      </c>
      <c r="Z38" s="55">
        <v>4</v>
      </c>
      <c r="AA38" s="402" t="s">
        <v>3</v>
      </c>
    </row>
    <row r="39" spans="1:27" s="52" customFormat="1" ht="20.25" customHeight="1">
      <c r="A39" s="63" t="s">
        <v>82</v>
      </c>
      <c r="B39" s="492" t="s">
        <v>149</v>
      </c>
      <c r="C39" s="161" t="s">
        <v>44</v>
      </c>
      <c r="D39" s="363">
        <v>4</v>
      </c>
      <c r="E39" s="54">
        <f t="shared" si="0"/>
        <v>120</v>
      </c>
      <c r="F39" s="365">
        <f t="shared" si="1"/>
        <v>64</v>
      </c>
      <c r="G39" s="54">
        <f t="shared" si="7"/>
        <v>32</v>
      </c>
      <c r="H39" s="54">
        <f>X39*16</f>
        <v>16</v>
      </c>
      <c r="I39" s="54">
        <f>Y39*16</f>
        <v>16</v>
      </c>
      <c r="J39" s="85">
        <f t="shared" si="2"/>
        <v>56</v>
      </c>
      <c r="K39" s="49"/>
      <c r="L39" s="50"/>
      <c r="M39" s="51"/>
      <c r="N39" s="55"/>
      <c r="O39" s="49"/>
      <c r="P39" s="50"/>
      <c r="Q39" s="51"/>
      <c r="R39" s="55"/>
      <c r="S39" s="49"/>
      <c r="T39" s="50"/>
      <c r="U39" s="51"/>
      <c r="V39" s="55"/>
      <c r="W39" s="49">
        <v>2</v>
      </c>
      <c r="X39" s="50">
        <v>1</v>
      </c>
      <c r="Y39" s="51">
        <v>1</v>
      </c>
      <c r="Z39" s="55">
        <v>4</v>
      </c>
      <c r="AA39" s="402" t="s">
        <v>22</v>
      </c>
    </row>
    <row r="40" spans="1:27" s="45" customFormat="1" ht="20.25" customHeight="1">
      <c r="A40" s="330" t="s">
        <v>165</v>
      </c>
      <c r="B40" s="329" t="s">
        <v>143</v>
      </c>
      <c r="C40" s="497" t="s">
        <v>30</v>
      </c>
      <c r="D40" s="395">
        <v>4</v>
      </c>
      <c r="E40" s="54">
        <f t="shared" si="0"/>
        <v>120</v>
      </c>
      <c r="F40" s="365">
        <f t="shared" si="1"/>
        <v>64</v>
      </c>
      <c r="G40" s="54">
        <f>W40*16</f>
        <v>32</v>
      </c>
      <c r="H40" s="54">
        <f>X40*16</f>
        <v>16</v>
      </c>
      <c r="I40" s="54">
        <f>Y40*16</f>
        <v>16</v>
      </c>
      <c r="J40" s="85">
        <f t="shared" si="2"/>
        <v>56</v>
      </c>
      <c r="K40" s="91"/>
      <c r="L40" s="83"/>
      <c r="M40" s="89"/>
      <c r="N40" s="331"/>
      <c r="O40" s="91"/>
      <c r="P40" s="83"/>
      <c r="Q40" s="89"/>
      <c r="R40" s="506"/>
      <c r="S40" s="507"/>
      <c r="T40" s="507"/>
      <c r="U40" s="511"/>
      <c r="V40" s="53"/>
      <c r="W40" s="91">
        <v>2</v>
      </c>
      <c r="X40" s="83">
        <v>1</v>
      </c>
      <c r="Y40" s="89">
        <v>1</v>
      </c>
      <c r="Z40" s="331">
        <v>4</v>
      </c>
      <c r="AA40" s="403" t="s">
        <v>3</v>
      </c>
    </row>
    <row r="41" spans="1:27" s="52" customFormat="1" ht="20.25" customHeight="1" thickBot="1">
      <c r="A41" s="65" t="s">
        <v>83</v>
      </c>
      <c r="B41" s="65" t="s">
        <v>20</v>
      </c>
      <c r="C41" s="372" t="s">
        <v>45</v>
      </c>
      <c r="D41" s="500"/>
      <c r="E41" s="66">
        <v>400</v>
      </c>
      <c r="F41" s="396"/>
      <c r="G41" s="66"/>
      <c r="H41" s="66"/>
      <c r="I41" s="66"/>
      <c r="J41" s="66"/>
      <c r="K41" s="70"/>
      <c r="L41" s="72">
        <v>4</v>
      </c>
      <c r="M41" s="68"/>
      <c r="N41" s="69"/>
      <c r="O41" s="70"/>
      <c r="P41" s="67"/>
      <c r="Q41" s="73">
        <v>4</v>
      </c>
      <c r="R41" s="69"/>
      <c r="S41" s="70"/>
      <c r="T41" s="67"/>
      <c r="U41" s="73">
        <v>4</v>
      </c>
      <c r="V41" s="69"/>
      <c r="W41" s="70"/>
      <c r="X41" s="67"/>
      <c r="Y41" s="73">
        <v>4</v>
      </c>
      <c r="Z41" s="69"/>
      <c r="AA41" s="403" t="s">
        <v>3</v>
      </c>
    </row>
    <row r="42" spans="1:27" s="52" customFormat="1" ht="20.25" customHeight="1" thickBot="1">
      <c r="A42" s="27" t="s">
        <v>203</v>
      </c>
      <c r="B42" s="27" t="s">
        <v>124</v>
      </c>
      <c r="C42" s="498" t="s">
        <v>138</v>
      </c>
      <c r="D42" s="27">
        <v>5</v>
      </c>
      <c r="E42" s="22"/>
      <c r="F42" s="33"/>
      <c r="G42" s="33"/>
      <c r="H42" s="33"/>
      <c r="I42" s="33"/>
      <c r="J42" s="103">
        <f>D42*30</f>
        <v>150</v>
      </c>
      <c r="K42" s="341"/>
      <c r="L42" s="342"/>
      <c r="M42" s="343"/>
      <c r="N42" s="22"/>
      <c r="O42" s="344"/>
      <c r="P42" s="342"/>
      <c r="Q42" s="343"/>
      <c r="R42" s="22"/>
      <c r="S42" s="344"/>
      <c r="T42" s="342"/>
      <c r="U42" s="343"/>
      <c r="V42" s="22"/>
      <c r="W42" s="345"/>
      <c r="X42" s="344"/>
      <c r="Y42" s="343"/>
      <c r="Z42" s="316">
        <v>5</v>
      </c>
      <c r="AA42" s="33"/>
    </row>
    <row r="43" spans="1:27" s="45" customFormat="1" ht="19.5" thickBot="1">
      <c r="A43" s="126"/>
      <c r="B43" s="495" t="s">
        <v>195</v>
      </c>
      <c r="C43" s="499"/>
      <c r="D43" s="82">
        <f>SUM(D15:D42)</f>
        <v>111</v>
      </c>
      <c r="E43" s="82">
        <f>N43+R43+V43+Z43</f>
        <v>111</v>
      </c>
      <c r="F43" s="82"/>
      <c r="G43" s="82"/>
      <c r="H43" s="82"/>
      <c r="I43" s="82"/>
      <c r="J43" s="340"/>
      <c r="K43" s="346">
        <f>SUM(K15:K42)</f>
        <v>9</v>
      </c>
      <c r="L43" s="347">
        <f aca="true" t="shared" si="8" ref="L43:Z43">SUM(L15:L42)-L41</f>
        <v>3</v>
      </c>
      <c r="M43" s="347">
        <f t="shared" si="8"/>
        <v>15</v>
      </c>
      <c r="N43" s="347">
        <f t="shared" si="8"/>
        <v>27</v>
      </c>
      <c r="O43" s="347">
        <f t="shared" si="8"/>
        <v>9</v>
      </c>
      <c r="P43" s="347">
        <f t="shared" si="8"/>
        <v>2</v>
      </c>
      <c r="Q43" s="347">
        <f>SUM(Q15:Q42)-Q41</f>
        <v>17</v>
      </c>
      <c r="R43" s="347">
        <f>SUM(R15:R42)</f>
        <v>28</v>
      </c>
      <c r="S43" s="347">
        <f t="shared" si="8"/>
        <v>12</v>
      </c>
      <c r="T43" s="347">
        <f t="shared" si="8"/>
        <v>6</v>
      </c>
      <c r="U43" s="347">
        <f t="shared" si="8"/>
        <v>5</v>
      </c>
      <c r="V43" s="347">
        <f>SUM(V15:V42)</f>
        <v>23</v>
      </c>
      <c r="W43" s="347">
        <f t="shared" si="8"/>
        <v>14</v>
      </c>
      <c r="X43" s="347">
        <f t="shared" si="8"/>
        <v>6</v>
      </c>
      <c r="Y43" s="347">
        <f t="shared" si="8"/>
        <v>6</v>
      </c>
      <c r="Z43" s="347">
        <f t="shared" si="8"/>
        <v>33</v>
      </c>
      <c r="AA43" s="127"/>
    </row>
    <row r="44" spans="1:27" s="52" customFormat="1" ht="20.25">
      <c r="A44" s="19"/>
      <c r="B44" s="32" t="s">
        <v>196</v>
      </c>
      <c r="C44" s="34"/>
      <c r="D44" s="32"/>
      <c r="E44" s="32"/>
      <c r="F44" s="32"/>
      <c r="G44" s="32"/>
      <c r="H44" s="32"/>
      <c r="I44" s="32"/>
      <c r="J44" s="31"/>
      <c r="K44" s="25"/>
      <c r="L44" s="35"/>
      <c r="M44" s="23"/>
      <c r="N44" s="32"/>
      <c r="O44" s="25"/>
      <c r="P44" s="35"/>
      <c r="Q44" s="23"/>
      <c r="R44" s="350"/>
      <c r="S44" s="25"/>
      <c r="T44" s="35"/>
      <c r="U44" s="23"/>
      <c r="V44" s="350"/>
      <c r="W44" s="25"/>
      <c r="X44" s="35"/>
      <c r="Y44" s="23"/>
      <c r="Z44" s="350"/>
      <c r="AA44" s="424"/>
    </row>
    <row r="45" spans="1:27" s="40" customFormat="1" ht="25.5" customHeight="1">
      <c r="A45" s="57" t="s">
        <v>111</v>
      </c>
      <c r="B45" s="62" t="s">
        <v>125</v>
      </c>
      <c r="C45" s="141" t="s">
        <v>138</v>
      </c>
      <c r="D45" s="54">
        <v>3</v>
      </c>
      <c r="E45" s="54">
        <f>D45*30</f>
        <v>90</v>
      </c>
      <c r="F45" s="54">
        <v>64</v>
      </c>
      <c r="G45" s="54">
        <f>16*K45</f>
        <v>16</v>
      </c>
      <c r="H45" s="54">
        <f>16*L45</f>
        <v>32</v>
      </c>
      <c r="I45" s="54"/>
      <c r="J45" s="54">
        <v>56</v>
      </c>
      <c r="K45" s="49">
        <v>1</v>
      </c>
      <c r="L45" s="51">
        <v>2</v>
      </c>
      <c r="M45" s="349"/>
      <c r="N45" s="55">
        <v>3</v>
      </c>
      <c r="O45" s="348"/>
      <c r="P45" s="348"/>
      <c r="Q45" s="349"/>
      <c r="R45" s="351"/>
      <c r="S45" s="49"/>
      <c r="T45" s="50"/>
      <c r="U45" s="51"/>
      <c r="V45" s="55"/>
      <c r="W45" s="49"/>
      <c r="X45" s="50"/>
      <c r="Y45" s="51"/>
      <c r="Z45" s="55"/>
      <c r="AA45" s="402" t="s">
        <v>5</v>
      </c>
    </row>
    <row r="46" spans="1:27" s="40" customFormat="1" ht="24" customHeight="1">
      <c r="A46" s="57" t="s">
        <v>112</v>
      </c>
      <c r="B46" s="62" t="s">
        <v>147</v>
      </c>
      <c r="C46" s="141" t="s">
        <v>138</v>
      </c>
      <c r="D46" s="54">
        <v>3</v>
      </c>
      <c r="E46" s="54">
        <f aca="true" t="shared" si="9" ref="E46:E52">D46*30</f>
        <v>90</v>
      </c>
      <c r="F46" s="54">
        <v>64</v>
      </c>
      <c r="G46" s="54">
        <f>16*K46</f>
        <v>16</v>
      </c>
      <c r="H46" s="54">
        <f>16*L46</f>
        <v>32</v>
      </c>
      <c r="I46" s="54"/>
      <c r="J46" s="54">
        <v>56</v>
      </c>
      <c r="K46" s="49">
        <v>1</v>
      </c>
      <c r="L46" s="51">
        <v>2</v>
      </c>
      <c r="M46" s="349"/>
      <c r="N46" s="55">
        <v>3</v>
      </c>
      <c r="O46" s="348"/>
      <c r="P46" s="348"/>
      <c r="Q46" s="349"/>
      <c r="R46" s="351"/>
      <c r="S46" s="49"/>
      <c r="T46" s="50"/>
      <c r="U46" s="51"/>
      <c r="V46" s="55"/>
      <c r="W46" s="49"/>
      <c r="X46" s="50"/>
      <c r="Y46" s="51"/>
      <c r="Z46" s="55"/>
      <c r="AA46" s="402" t="s">
        <v>5</v>
      </c>
    </row>
    <row r="47" spans="1:27" s="52" customFormat="1" ht="21" customHeight="1">
      <c r="A47" s="64" t="s">
        <v>108</v>
      </c>
      <c r="B47" s="53" t="s">
        <v>42</v>
      </c>
      <c r="C47" s="141" t="s">
        <v>32</v>
      </c>
      <c r="D47" s="54">
        <v>2</v>
      </c>
      <c r="E47" s="54">
        <f t="shared" si="9"/>
        <v>60</v>
      </c>
      <c r="F47" s="54">
        <v>32</v>
      </c>
      <c r="G47" s="54">
        <v>16</v>
      </c>
      <c r="H47" s="54"/>
      <c r="I47" s="54">
        <v>16</v>
      </c>
      <c r="J47" s="54">
        <v>28</v>
      </c>
      <c r="K47" s="49"/>
      <c r="L47" s="50"/>
      <c r="M47" s="51"/>
      <c r="N47" s="55"/>
      <c r="O47" s="49">
        <v>1</v>
      </c>
      <c r="P47" s="50"/>
      <c r="Q47" s="51">
        <v>1</v>
      </c>
      <c r="R47" s="55">
        <v>2</v>
      </c>
      <c r="S47" s="49"/>
      <c r="T47" s="50"/>
      <c r="U47" s="51"/>
      <c r="V47" s="55"/>
      <c r="W47" s="49"/>
      <c r="X47" s="50"/>
      <c r="Y47" s="51"/>
      <c r="Z47" s="55"/>
      <c r="AA47" s="402" t="s">
        <v>5</v>
      </c>
    </row>
    <row r="48" spans="1:27" s="8" customFormat="1" ht="20.25">
      <c r="A48" s="64" t="s">
        <v>109</v>
      </c>
      <c r="B48" s="53" t="s">
        <v>103</v>
      </c>
      <c r="C48" s="141" t="s">
        <v>32</v>
      </c>
      <c r="D48" s="54">
        <v>2</v>
      </c>
      <c r="E48" s="54">
        <f t="shared" si="9"/>
        <v>60</v>
      </c>
      <c r="F48" s="54">
        <v>32</v>
      </c>
      <c r="G48" s="54">
        <v>16</v>
      </c>
      <c r="H48" s="54"/>
      <c r="I48" s="54">
        <v>16</v>
      </c>
      <c r="J48" s="54">
        <v>28</v>
      </c>
      <c r="K48" s="49"/>
      <c r="L48" s="50"/>
      <c r="M48" s="51"/>
      <c r="N48" s="55"/>
      <c r="O48" s="49">
        <v>1</v>
      </c>
      <c r="P48" s="50"/>
      <c r="Q48" s="51">
        <v>1</v>
      </c>
      <c r="R48" s="55">
        <v>2</v>
      </c>
      <c r="S48" s="49"/>
      <c r="T48" s="50"/>
      <c r="U48" s="51"/>
      <c r="V48" s="55"/>
      <c r="W48" s="49"/>
      <c r="X48" s="50"/>
      <c r="Y48" s="51"/>
      <c r="Z48" s="55"/>
      <c r="AA48" s="402" t="s">
        <v>5</v>
      </c>
    </row>
    <row r="49" spans="1:27" s="52" customFormat="1" ht="20.25">
      <c r="A49" s="64" t="s">
        <v>110</v>
      </c>
      <c r="B49" s="53" t="s">
        <v>101</v>
      </c>
      <c r="C49" s="141" t="s">
        <v>32</v>
      </c>
      <c r="D49" s="54">
        <v>2</v>
      </c>
      <c r="E49" s="54">
        <f t="shared" si="9"/>
        <v>60</v>
      </c>
      <c r="F49" s="54">
        <v>32</v>
      </c>
      <c r="G49" s="54">
        <v>16</v>
      </c>
      <c r="H49" s="54"/>
      <c r="I49" s="54">
        <v>16</v>
      </c>
      <c r="J49" s="54">
        <v>28</v>
      </c>
      <c r="K49" s="49"/>
      <c r="L49" s="50"/>
      <c r="M49" s="51"/>
      <c r="N49" s="55"/>
      <c r="O49" s="49">
        <v>1</v>
      </c>
      <c r="P49" s="50"/>
      <c r="Q49" s="51">
        <v>1</v>
      </c>
      <c r="R49" s="55">
        <v>2</v>
      </c>
      <c r="S49" s="49"/>
      <c r="T49" s="50"/>
      <c r="U49" s="51"/>
      <c r="V49" s="55"/>
      <c r="W49" s="49"/>
      <c r="X49" s="50"/>
      <c r="Y49" s="51"/>
      <c r="Z49" s="55"/>
      <c r="AA49" s="402" t="s">
        <v>5</v>
      </c>
    </row>
    <row r="50" spans="1:27" s="52" customFormat="1" ht="20.25">
      <c r="A50" s="64" t="s">
        <v>153</v>
      </c>
      <c r="B50" s="53" t="s">
        <v>40</v>
      </c>
      <c r="C50" s="141" t="s">
        <v>138</v>
      </c>
      <c r="D50" s="54">
        <v>4</v>
      </c>
      <c r="E50" s="54">
        <f t="shared" si="9"/>
        <v>120</v>
      </c>
      <c r="F50" s="54">
        <v>80</v>
      </c>
      <c r="G50" s="54">
        <v>16</v>
      </c>
      <c r="H50" s="54">
        <v>48</v>
      </c>
      <c r="I50" s="54"/>
      <c r="J50" s="54">
        <v>70</v>
      </c>
      <c r="K50" s="49"/>
      <c r="L50" s="50"/>
      <c r="M50" s="51"/>
      <c r="N50" s="55"/>
      <c r="O50" s="49"/>
      <c r="P50" s="50"/>
      <c r="Q50" s="51"/>
      <c r="R50" s="55"/>
      <c r="S50" s="49">
        <v>1</v>
      </c>
      <c r="T50" s="50">
        <v>3</v>
      </c>
      <c r="U50" s="51"/>
      <c r="V50" s="55">
        <v>4</v>
      </c>
      <c r="W50" s="49"/>
      <c r="X50" s="50"/>
      <c r="Y50" s="51"/>
      <c r="Z50" s="55"/>
      <c r="AA50" s="402" t="s">
        <v>5</v>
      </c>
    </row>
    <row r="51" spans="1:27" s="52" customFormat="1" ht="20.25">
      <c r="A51" s="57" t="s">
        <v>152</v>
      </c>
      <c r="B51" s="53" t="s">
        <v>41</v>
      </c>
      <c r="C51" s="141" t="s">
        <v>138</v>
      </c>
      <c r="D51" s="54">
        <v>4</v>
      </c>
      <c r="E51" s="54">
        <f t="shared" si="9"/>
        <v>120</v>
      </c>
      <c r="F51" s="54">
        <v>80</v>
      </c>
      <c r="G51" s="54">
        <v>16</v>
      </c>
      <c r="H51" s="54">
        <v>48</v>
      </c>
      <c r="I51" s="54"/>
      <c r="J51" s="54">
        <v>70</v>
      </c>
      <c r="K51" s="49"/>
      <c r="L51" s="50"/>
      <c r="M51" s="51"/>
      <c r="N51" s="55"/>
      <c r="O51" s="49"/>
      <c r="P51" s="50"/>
      <c r="Q51" s="51"/>
      <c r="R51" s="55"/>
      <c r="S51" s="49">
        <v>1</v>
      </c>
      <c r="T51" s="50">
        <v>3</v>
      </c>
      <c r="U51" s="51"/>
      <c r="V51" s="55">
        <v>4</v>
      </c>
      <c r="W51" s="49"/>
      <c r="X51" s="50"/>
      <c r="Y51" s="51"/>
      <c r="Z51" s="55"/>
      <c r="AA51" s="402" t="s">
        <v>5</v>
      </c>
    </row>
    <row r="52" spans="1:27" s="52" customFormat="1" ht="20.25">
      <c r="A52" s="65" t="s">
        <v>151</v>
      </c>
      <c r="B52" s="53" t="s">
        <v>4</v>
      </c>
      <c r="C52" s="141" t="s">
        <v>35</v>
      </c>
      <c r="D52" s="54">
        <v>2</v>
      </c>
      <c r="E52" s="54">
        <f t="shared" si="9"/>
        <v>60</v>
      </c>
      <c r="F52" s="54">
        <v>32</v>
      </c>
      <c r="G52" s="54">
        <v>16</v>
      </c>
      <c r="H52" s="54"/>
      <c r="I52" s="54">
        <v>16</v>
      </c>
      <c r="J52" s="54">
        <v>28</v>
      </c>
      <c r="K52" s="49"/>
      <c r="L52" s="50"/>
      <c r="M52" s="51"/>
      <c r="N52" s="55"/>
      <c r="O52" s="90"/>
      <c r="P52" s="84"/>
      <c r="Q52" s="87"/>
      <c r="R52" s="88"/>
      <c r="S52" s="49"/>
      <c r="T52" s="50"/>
      <c r="U52" s="51"/>
      <c r="V52" s="55"/>
      <c r="W52" s="49"/>
      <c r="X52" s="50"/>
      <c r="Y52" s="51"/>
      <c r="Z52" s="55"/>
      <c r="AA52" s="402" t="s">
        <v>5</v>
      </c>
    </row>
    <row r="53" spans="1:27" s="52" customFormat="1" ht="21" thickBot="1">
      <c r="A53" s="65" t="s">
        <v>163</v>
      </c>
      <c r="B53" s="67" t="s">
        <v>120</v>
      </c>
      <c r="C53" s="143" t="s">
        <v>32</v>
      </c>
      <c r="D53" s="66">
        <v>2</v>
      </c>
      <c r="E53" s="66">
        <f>D53*30</f>
        <v>60</v>
      </c>
      <c r="F53" s="66">
        <v>32</v>
      </c>
      <c r="G53" s="66">
        <v>16</v>
      </c>
      <c r="H53" s="66"/>
      <c r="I53" s="66">
        <v>16</v>
      </c>
      <c r="J53" s="66">
        <v>28</v>
      </c>
      <c r="K53" s="75"/>
      <c r="L53" s="72"/>
      <c r="M53" s="73"/>
      <c r="N53" s="74"/>
      <c r="O53" s="75">
        <v>1</v>
      </c>
      <c r="P53" s="72"/>
      <c r="Q53" s="73">
        <v>1</v>
      </c>
      <c r="R53" s="508">
        <v>2</v>
      </c>
      <c r="S53" s="75"/>
      <c r="T53" s="72"/>
      <c r="U53" s="73"/>
      <c r="V53" s="508"/>
      <c r="W53" s="352"/>
      <c r="X53" s="353"/>
      <c r="Y53" s="354"/>
      <c r="Z53" s="355"/>
      <c r="AA53" s="396" t="s">
        <v>5</v>
      </c>
    </row>
    <row r="54" spans="1:27" ht="19.5" thickBot="1">
      <c r="A54" s="71"/>
      <c r="B54" s="394" t="s">
        <v>198</v>
      </c>
      <c r="C54" s="380"/>
      <c r="D54" s="356">
        <f>D45+D47+D50</f>
        <v>9</v>
      </c>
      <c r="E54" s="356">
        <v>360</v>
      </c>
      <c r="F54" s="356"/>
      <c r="G54" s="356"/>
      <c r="H54" s="356"/>
      <c r="I54" s="356"/>
      <c r="J54" s="356"/>
      <c r="K54" s="357">
        <f>K45</f>
        <v>1</v>
      </c>
      <c r="L54" s="357">
        <f>L45</f>
        <v>2</v>
      </c>
      <c r="M54" s="357">
        <f>M45</f>
        <v>0</v>
      </c>
      <c r="N54" s="356">
        <f>N45</f>
        <v>3</v>
      </c>
      <c r="O54" s="357">
        <f aca="true" t="shared" si="10" ref="O54:U54">O47</f>
        <v>1</v>
      </c>
      <c r="P54" s="357">
        <f t="shared" si="10"/>
        <v>0</v>
      </c>
      <c r="Q54" s="357">
        <f t="shared" si="10"/>
        <v>1</v>
      </c>
      <c r="R54" s="357">
        <f t="shared" si="10"/>
        <v>2</v>
      </c>
      <c r="S54" s="357">
        <f t="shared" si="10"/>
        <v>0</v>
      </c>
      <c r="T54" s="357">
        <f t="shared" si="10"/>
        <v>0</v>
      </c>
      <c r="U54" s="357">
        <f t="shared" si="10"/>
        <v>0</v>
      </c>
      <c r="V54" s="357">
        <f>V50</f>
        <v>4</v>
      </c>
      <c r="W54" s="357">
        <f>W50</f>
        <v>0</v>
      </c>
      <c r="X54" s="357">
        <f>X50</f>
        <v>0</v>
      </c>
      <c r="Y54" s="357">
        <f>Y50</f>
        <v>0</v>
      </c>
      <c r="Z54" s="357">
        <f>Z50</f>
        <v>0</v>
      </c>
      <c r="AA54" s="488"/>
    </row>
    <row r="55" spans="1:27" ht="19.5" thickBot="1">
      <c r="A55" s="128"/>
      <c r="B55" s="129" t="s">
        <v>197</v>
      </c>
      <c r="C55" s="146"/>
      <c r="D55" s="26">
        <f>D43+D54</f>
        <v>120</v>
      </c>
      <c r="E55" s="29"/>
      <c r="F55" s="29"/>
      <c r="G55" s="29"/>
      <c r="H55" s="29"/>
      <c r="I55" s="29"/>
      <c r="J55" s="315"/>
      <c r="K55" s="509">
        <f aca="true" t="shared" si="11" ref="K55:Z55">K43+K54</f>
        <v>10</v>
      </c>
      <c r="L55" s="509">
        <f t="shared" si="11"/>
        <v>5</v>
      </c>
      <c r="M55" s="509">
        <f t="shared" si="11"/>
        <v>15</v>
      </c>
      <c r="N55" s="510">
        <f t="shared" si="11"/>
        <v>30</v>
      </c>
      <c r="O55" s="509">
        <f t="shared" si="11"/>
        <v>10</v>
      </c>
      <c r="P55" s="509">
        <f t="shared" si="11"/>
        <v>2</v>
      </c>
      <c r="Q55" s="509">
        <f t="shared" si="11"/>
        <v>18</v>
      </c>
      <c r="R55" s="510">
        <f t="shared" si="11"/>
        <v>30</v>
      </c>
      <c r="S55" s="509">
        <f t="shared" si="11"/>
        <v>12</v>
      </c>
      <c r="T55" s="509">
        <f t="shared" si="11"/>
        <v>6</v>
      </c>
      <c r="U55" s="509">
        <f t="shared" si="11"/>
        <v>5</v>
      </c>
      <c r="V55" s="510">
        <f t="shared" si="11"/>
        <v>27</v>
      </c>
      <c r="W55" s="509">
        <f t="shared" si="11"/>
        <v>14</v>
      </c>
      <c r="X55" s="509">
        <f t="shared" si="11"/>
        <v>6</v>
      </c>
      <c r="Y55" s="509">
        <f t="shared" si="11"/>
        <v>6</v>
      </c>
      <c r="Z55" s="510">
        <f t="shared" si="11"/>
        <v>33</v>
      </c>
      <c r="AA55" s="489"/>
    </row>
    <row r="56" spans="1:27" ht="19.5" thickBot="1">
      <c r="A56" s="93"/>
      <c r="B56" s="24" t="s">
        <v>19</v>
      </c>
      <c r="C56" s="147"/>
      <c r="D56" s="26"/>
      <c r="E56" s="29"/>
      <c r="F56" s="29"/>
      <c r="G56" s="29"/>
      <c r="H56" s="29"/>
      <c r="I56" s="29"/>
      <c r="J56" s="30"/>
      <c r="K56" s="94"/>
      <c r="L56" s="95"/>
      <c r="M56" s="95"/>
      <c r="N56" s="95"/>
      <c r="O56" s="94"/>
      <c r="P56" s="95"/>
      <c r="Q56" s="95"/>
      <c r="R56" s="95"/>
      <c r="S56" s="94"/>
      <c r="T56" s="95"/>
      <c r="U56" s="95"/>
      <c r="V56" s="95"/>
      <c r="W56" s="96"/>
      <c r="X56" s="95"/>
      <c r="Y56" s="95"/>
      <c r="Z56" s="97"/>
      <c r="AA56" s="98"/>
    </row>
    <row r="57" spans="1:27" s="52" customFormat="1" ht="20.25" customHeight="1">
      <c r="A57" s="65"/>
      <c r="B57" s="53" t="s">
        <v>233</v>
      </c>
      <c r="C57" s="141" t="s">
        <v>34</v>
      </c>
      <c r="D57" s="363">
        <v>6</v>
      </c>
      <c r="E57" s="397">
        <f>D57*30</f>
        <v>180</v>
      </c>
      <c r="F57" s="365">
        <f>G57+H57+I57</f>
        <v>128</v>
      </c>
      <c r="G57" s="382">
        <f>S57*16</f>
        <v>0</v>
      </c>
      <c r="H57" s="382">
        <f>T57*16</f>
        <v>0</v>
      </c>
      <c r="I57" s="54">
        <f>U57*16+Y57*16</f>
        <v>128</v>
      </c>
      <c r="J57" s="85">
        <f>E57-F57</f>
        <v>52</v>
      </c>
      <c r="K57" s="49"/>
      <c r="L57" s="50"/>
      <c r="M57" s="51"/>
      <c r="N57" s="55"/>
      <c r="O57" s="49"/>
      <c r="P57" s="50"/>
      <c r="Q57" s="51"/>
      <c r="R57" s="55"/>
      <c r="S57" s="49"/>
      <c r="T57" s="50"/>
      <c r="U57" s="51">
        <v>4</v>
      </c>
      <c r="V57" s="55">
        <v>3</v>
      </c>
      <c r="W57" s="49"/>
      <c r="X57" s="50"/>
      <c r="Y57" s="89">
        <v>4</v>
      </c>
      <c r="Z57" s="331">
        <v>3</v>
      </c>
      <c r="AA57" s="54" t="s">
        <v>5</v>
      </c>
    </row>
    <row r="58" spans="1:27" s="45" customFormat="1" ht="20.25" customHeight="1" thickBot="1">
      <c r="A58" s="65"/>
      <c r="B58" s="53"/>
      <c r="C58" s="141"/>
      <c r="D58" s="398"/>
      <c r="E58" s="397"/>
      <c r="F58" s="365"/>
      <c r="G58" s="190"/>
      <c r="H58" s="190"/>
      <c r="I58" s="191"/>
      <c r="J58" s="85"/>
      <c r="K58" s="358"/>
      <c r="L58" s="359"/>
      <c r="M58" s="360"/>
      <c r="N58" s="361"/>
      <c r="O58" s="358"/>
      <c r="P58" s="359"/>
      <c r="Q58" s="360"/>
      <c r="R58" s="361"/>
      <c r="S58" s="358"/>
      <c r="T58" s="359"/>
      <c r="U58" s="360"/>
      <c r="V58" s="361"/>
      <c r="W58" s="358"/>
      <c r="X58" s="359"/>
      <c r="AA58" s="66"/>
    </row>
    <row r="59" spans="1:27" s="52" customFormat="1" ht="21" thickBot="1">
      <c r="A59" s="27"/>
      <c r="B59" s="22"/>
      <c r="C59" s="144"/>
      <c r="D59" s="22"/>
      <c r="E59" s="33"/>
      <c r="F59" s="33"/>
      <c r="G59" s="33"/>
      <c r="H59" s="33"/>
      <c r="I59" s="33"/>
      <c r="J59" s="103"/>
      <c r="K59" s="99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4"/>
      <c r="X59" s="102"/>
      <c r="Y59" s="100"/>
      <c r="Z59" s="101"/>
      <c r="AA59" s="22"/>
    </row>
    <row r="61" spans="2:28" ht="18.75">
      <c r="B61" s="13" t="s">
        <v>23</v>
      </c>
      <c r="C61" s="13"/>
      <c r="K61" s="18" t="s">
        <v>24</v>
      </c>
      <c r="L61" s="16"/>
      <c r="M61" s="16"/>
      <c r="N61" s="16"/>
      <c r="O61" s="16"/>
      <c r="P61" s="16"/>
      <c r="Q61" s="16"/>
      <c r="R61" s="16"/>
      <c r="S61" s="16"/>
      <c r="T61" s="16"/>
      <c r="U61" s="17"/>
      <c r="V61" s="18" t="s">
        <v>25</v>
      </c>
      <c r="AB61" s="17"/>
    </row>
    <row r="62" spans="2:20" ht="18.75">
      <c r="B62" s="14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11:20" ht="18.75">
      <c r="K63" s="17"/>
      <c r="L63" s="17"/>
      <c r="M63" s="17"/>
      <c r="N63" s="17"/>
      <c r="O63" s="17"/>
      <c r="P63" s="17"/>
      <c r="Q63" s="17"/>
      <c r="R63" s="17"/>
      <c r="S63" s="18"/>
      <c r="T63" s="17"/>
    </row>
  </sheetData>
  <sheetProtection/>
  <autoFilter ref="A14:AE14"/>
  <mergeCells count="22">
    <mergeCell ref="A1:AA1"/>
    <mergeCell ref="J12:J14"/>
    <mergeCell ref="G13:G14"/>
    <mergeCell ref="H13:H14"/>
    <mergeCell ref="I13:I14"/>
    <mergeCell ref="B11:B14"/>
    <mergeCell ref="C11:C14"/>
    <mergeCell ref="AA11:AA14"/>
    <mergeCell ref="K13:N13"/>
    <mergeCell ref="D12:D14"/>
    <mergeCell ref="W13:Z13"/>
    <mergeCell ref="A2:AA2"/>
    <mergeCell ref="G12:I12"/>
    <mergeCell ref="K11:Z11"/>
    <mergeCell ref="A3:AA3"/>
    <mergeCell ref="O13:R13"/>
    <mergeCell ref="S13:V13"/>
    <mergeCell ref="A11:A14"/>
    <mergeCell ref="E12:E14"/>
    <mergeCell ref="F12:F14"/>
    <mergeCell ref="D11:E11"/>
    <mergeCell ref="F11:J11"/>
  </mergeCells>
  <printOptions horizontalCentered="1"/>
  <pageMargins left="0.5511811023622047" right="0.11811023622047245" top="0.4330708661417323" bottom="0.31496062992125984" header="0.5118110236220472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60"/>
  <sheetViews>
    <sheetView tabSelected="1" view="pageBreakPreview" zoomScale="60" zoomScaleNormal="75" zoomScalePageLayoutView="0" workbookViewId="0" topLeftCell="B13">
      <selection activeCell="I54" sqref="I54:T54"/>
    </sheetView>
  </sheetViews>
  <sheetFormatPr defaultColWidth="9.00390625" defaultRowHeight="12.75"/>
  <cols>
    <col min="1" max="1" width="18.125" style="8" customWidth="1"/>
    <col min="2" max="2" width="82.875" style="21" customWidth="1"/>
    <col min="3" max="3" width="14.625" style="14" customWidth="1"/>
    <col min="4" max="4" width="10.875" style="15" customWidth="1"/>
    <col min="5" max="5" width="11.625" style="15" customWidth="1"/>
    <col min="6" max="6" width="9.00390625" style="8" customWidth="1"/>
    <col min="7" max="7" width="8.625" style="8" customWidth="1"/>
    <col min="8" max="8" width="8.125" style="8" customWidth="1"/>
    <col min="9" max="9" width="7.875" style="8" customWidth="1"/>
    <col min="10" max="10" width="6.75390625" style="8" customWidth="1"/>
    <col min="11" max="11" width="6.25390625" style="8" customWidth="1"/>
    <col min="12" max="12" width="5.125" style="8" customWidth="1"/>
    <col min="13" max="13" width="6.00390625" style="8" customWidth="1"/>
    <col min="14" max="16" width="5.75390625" style="8" customWidth="1"/>
    <col min="17" max="19" width="6.75390625" style="8" customWidth="1"/>
    <col min="20" max="20" width="6.00390625" style="8" customWidth="1"/>
    <col min="21" max="21" width="6.375" style="8" customWidth="1"/>
    <col min="22" max="22" width="6.125" style="8" customWidth="1"/>
    <col min="23" max="23" width="5.875" style="8" customWidth="1"/>
    <col min="24" max="24" width="6.375" style="8" customWidth="1"/>
    <col min="25" max="25" width="6.125" style="8" customWidth="1"/>
    <col min="26" max="26" width="5.25390625" style="8" customWidth="1"/>
    <col min="27" max="27" width="15.375" style="8" customWidth="1"/>
    <col min="28" max="16384" width="9.125" style="8" customWidth="1"/>
  </cols>
  <sheetData>
    <row r="1" spans="1:27" s="12" customFormat="1" ht="35.25" customHeight="1" thickBot="1">
      <c r="A1" s="581" t="s">
        <v>50</v>
      </c>
      <c r="B1" s="540" t="s">
        <v>193</v>
      </c>
      <c r="C1" s="583" t="s">
        <v>27</v>
      </c>
      <c r="D1" s="523" t="s">
        <v>200</v>
      </c>
      <c r="E1" s="524"/>
      <c r="F1" s="525" t="s">
        <v>192</v>
      </c>
      <c r="G1" s="526"/>
      <c r="H1" s="526"/>
      <c r="I1" s="526"/>
      <c r="J1" s="527"/>
      <c r="K1" s="548" t="s">
        <v>49</v>
      </c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50"/>
      <c r="AA1" s="578" t="s">
        <v>194</v>
      </c>
    </row>
    <row r="2" spans="1:27" s="12" customFormat="1" ht="22.5" customHeight="1" thickBot="1">
      <c r="A2" s="582"/>
      <c r="B2" s="541"/>
      <c r="C2" s="521"/>
      <c r="D2" s="518" t="s">
        <v>167</v>
      </c>
      <c r="E2" s="518" t="s">
        <v>168</v>
      </c>
      <c r="F2" s="521" t="s">
        <v>169</v>
      </c>
      <c r="G2" s="529" t="s">
        <v>183</v>
      </c>
      <c r="H2" s="530"/>
      <c r="I2" s="531"/>
      <c r="J2" s="537" t="s">
        <v>170</v>
      </c>
      <c r="K2" s="307"/>
      <c r="L2" s="307"/>
      <c r="M2" s="307"/>
      <c r="N2" s="308"/>
      <c r="O2" s="308" t="s">
        <v>184</v>
      </c>
      <c r="P2" s="308"/>
      <c r="Q2" s="308"/>
      <c r="R2" s="309"/>
      <c r="S2" s="308"/>
      <c r="T2" s="310" t="s">
        <v>185</v>
      </c>
      <c r="U2" s="308"/>
      <c r="V2" s="308"/>
      <c r="W2" s="307"/>
      <c r="X2" s="307"/>
      <c r="Y2" s="307"/>
      <c r="Z2" s="307"/>
      <c r="AA2" s="579"/>
    </row>
    <row r="3" spans="1:27" s="12" customFormat="1" ht="21.75" customHeight="1" thickBot="1">
      <c r="A3" s="582"/>
      <c r="B3" s="541"/>
      <c r="C3" s="521"/>
      <c r="D3" s="519"/>
      <c r="E3" s="519"/>
      <c r="F3" s="521"/>
      <c r="G3" s="539" t="s">
        <v>171</v>
      </c>
      <c r="H3" s="539" t="s">
        <v>172</v>
      </c>
      <c r="I3" s="539" t="s">
        <v>173</v>
      </c>
      <c r="J3" s="537"/>
      <c r="K3" s="548" t="s">
        <v>6</v>
      </c>
      <c r="L3" s="549"/>
      <c r="M3" s="549"/>
      <c r="N3" s="550"/>
      <c r="O3" s="548" t="s">
        <v>7</v>
      </c>
      <c r="P3" s="549"/>
      <c r="Q3" s="549"/>
      <c r="R3" s="550"/>
      <c r="S3" s="548" t="s">
        <v>8</v>
      </c>
      <c r="T3" s="549"/>
      <c r="U3" s="549"/>
      <c r="V3" s="550"/>
      <c r="W3" s="548" t="s">
        <v>9</v>
      </c>
      <c r="X3" s="549"/>
      <c r="Y3" s="549"/>
      <c r="Z3" s="550"/>
      <c r="AA3" s="579"/>
    </row>
    <row r="4" spans="1:27" s="12" customFormat="1" ht="19.5" customHeight="1" thickBot="1">
      <c r="A4" s="582"/>
      <c r="B4" s="542"/>
      <c r="C4" s="521"/>
      <c r="D4" s="519"/>
      <c r="E4" s="519"/>
      <c r="F4" s="521"/>
      <c r="G4" s="521"/>
      <c r="H4" s="521"/>
      <c r="I4" s="521"/>
      <c r="J4" s="537"/>
      <c r="K4" s="406" t="s">
        <v>48</v>
      </c>
      <c r="L4" s="407" t="s">
        <v>13</v>
      </c>
      <c r="M4" s="408" t="s">
        <v>0</v>
      </c>
      <c r="N4" s="409" t="s">
        <v>36</v>
      </c>
      <c r="O4" s="410" t="s">
        <v>48</v>
      </c>
      <c r="P4" s="407" t="s">
        <v>13</v>
      </c>
      <c r="Q4" s="411" t="s">
        <v>0</v>
      </c>
      <c r="R4" s="409" t="s">
        <v>36</v>
      </c>
      <c r="S4" s="410" t="s">
        <v>48</v>
      </c>
      <c r="T4" s="407" t="s">
        <v>13</v>
      </c>
      <c r="U4" s="411" t="s">
        <v>0</v>
      </c>
      <c r="V4" s="409" t="s">
        <v>36</v>
      </c>
      <c r="W4" s="410" t="s">
        <v>48</v>
      </c>
      <c r="X4" s="407" t="s">
        <v>13</v>
      </c>
      <c r="Y4" s="411" t="s">
        <v>0</v>
      </c>
      <c r="Z4" s="409" t="s">
        <v>36</v>
      </c>
      <c r="AA4" s="580"/>
    </row>
    <row r="5" spans="1:27" s="45" customFormat="1" ht="19.5" thickBot="1">
      <c r="A5" s="384" t="s">
        <v>129</v>
      </c>
      <c r="B5" s="219" t="s">
        <v>126</v>
      </c>
      <c r="C5" s="24" t="s">
        <v>133</v>
      </c>
      <c r="D5" s="24">
        <v>2</v>
      </c>
      <c r="E5" s="401">
        <f>D5*30</f>
        <v>60</v>
      </c>
      <c r="F5" s="401">
        <f>G5+H5+I5</f>
        <v>32</v>
      </c>
      <c r="G5" s="424">
        <f>K5*16</f>
        <v>16</v>
      </c>
      <c r="H5" s="424">
        <f>L5*16</f>
        <v>16</v>
      </c>
      <c r="I5" s="429">
        <f>M5*16</f>
        <v>0</v>
      </c>
      <c r="J5" s="401">
        <f>E5-F5</f>
        <v>28</v>
      </c>
      <c r="K5" s="440">
        <v>1</v>
      </c>
      <c r="L5" s="373">
        <v>1</v>
      </c>
      <c r="M5" s="441"/>
      <c r="N5" s="450">
        <v>2</v>
      </c>
      <c r="O5" s="86"/>
      <c r="P5" s="46"/>
      <c r="Q5" s="378"/>
      <c r="R5" s="452"/>
      <c r="S5" s="440"/>
      <c r="T5" s="373"/>
      <c r="U5" s="441"/>
      <c r="V5" s="450"/>
      <c r="W5" s="453"/>
      <c r="X5" s="454"/>
      <c r="Y5" s="455"/>
      <c r="Z5" s="458"/>
      <c r="AA5" s="97" t="s">
        <v>3</v>
      </c>
    </row>
    <row r="6" spans="1:27" s="52" customFormat="1" ht="20.25">
      <c r="A6" s="385" t="s">
        <v>91</v>
      </c>
      <c r="B6" s="160" t="s">
        <v>242</v>
      </c>
      <c r="C6" s="371" t="s">
        <v>138</v>
      </c>
      <c r="D6" s="372">
        <v>4</v>
      </c>
      <c r="E6" s="414">
        <f>D6*30</f>
        <v>120</v>
      </c>
      <c r="F6" s="402">
        <f>G6+H6+I6</f>
        <v>64</v>
      </c>
      <c r="G6" s="403">
        <f aca="true" t="shared" si="0" ref="G6:I11">K6*16</f>
        <v>32</v>
      </c>
      <c r="H6" s="403">
        <f t="shared" si="0"/>
        <v>16</v>
      </c>
      <c r="I6" s="403">
        <f t="shared" si="0"/>
        <v>16</v>
      </c>
      <c r="J6" s="428">
        <f>E6-F6</f>
        <v>56</v>
      </c>
      <c r="K6" s="163">
        <v>2</v>
      </c>
      <c r="L6" s="162">
        <v>1</v>
      </c>
      <c r="M6" s="442">
        <v>1</v>
      </c>
      <c r="N6" s="433">
        <v>4</v>
      </c>
      <c r="O6" s="163"/>
      <c r="P6" s="162"/>
      <c r="Q6" s="443"/>
      <c r="R6" s="433"/>
      <c r="S6" s="163"/>
      <c r="T6" s="162"/>
      <c r="U6" s="443"/>
      <c r="V6" s="433"/>
      <c r="W6" s="163"/>
      <c r="X6" s="162"/>
      <c r="Y6" s="443"/>
      <c r="Z6" s="433"/>
      <c r="AA6" s="401" t="s">
        <v>22</v>
      </c>
    </row>
    <row r="7" spans="1:27" s="44" customFormat="1" ht="18.75">
      <c r="A7" s="385" t="s">
        <v>142</v>
      </c>
      <c r="B7" s="169" t="s">
        <v>121</v>
      </c>
      <c r="C7" s="161" t="s">
        <v>29</v>
      </c>
      <c r="D7" s="161">
        <v>5</v>
      </c>
      <c r="E7" s="405">
        <v>180</v>
      </c>
      <c r="F7" s="420">
        <f aca="true" t="shared" si="1" ref="F7:F23">G7+H7+I7</f>
        <v>80</v>
      </c>
      <c r="G7" s="403">
        <f t="shared" si="0"/>
        <v>48</v>
      </c>
      <c r="H7" s="403">
        <f t="shared" si="0"/>
        <v>32</v>
      </c>
      <c r="I7" s="426">
        <f>M7*16</f>
        <v>0</v>
      </c>
      <c r="J7" s="428">
        <f aca="true" t="shared" si="2" ref="J7:J23">E7-F7</f>
        <v>100</v>
      </c>
      <c r="K7" s="163">
        <v>3</v>
      </c>
      <c r="L7" s="162">
        <v>2</v>
      </c>
      <c r="M7" s="443"/>
      <c r="N7" s="405">
        <v>5</v>
      </c>
      <c r="O7" s="163"/>
      <c r="P7" s="162"/>
      <c r="Q7" s="443"/>
      <c r="R7" s="433"/>
      <c r="S7" s="163"/>
      <c r="T7" s="162"/>
      <c r="U7" s="443"/>
      <c r="V7" s="433"/>
      <c r="W7" s="163"/>
      <c r="X7" s="162"/>
      <c r="Y7" s="443"/>
      <c r="Z7" s="433"/>
      <c r="AA7" s="405" t="s">
        <v>3</v>
      </c>
    </row>
    <row r="8" spans="1:27" s="45" customFormat="1" ht="21.75" customHeight="1">
      <c r="A8" s="385" t="s">
        <v>96</v>
      </c>
      <c r="B8" s="166" t="s">
        <v>123</v>
      </c>
      <c r="C8" s="161" t="s">
        <v>28</v>
      </c>
      <c r="D8" s="161">
        <v>4</v>
      </c>
      <c r="E8" s="405">
        <f aca="true" t="shared" si="3" ref="E8:E19">D8*30</f>
        <v>120</v>
      </c>
      <c r="F8" s="421">
        <f t="shared" si="1"/>
        <v>64</v>
      </c>
      <c r="G8" s="403">
        <f t="shared" si="0"/>
        <v>48</v>
      </c>
      <c r="H8" s="403">
        <f t="shared" si="0"/>
        <v>16</v>
      </c>
      <c r="I8" s="426">
        <f>M8*16</f>
        <v>0</v>
      </c>
      <c r="J8" s="428">
        <f t="shared" si="2"/>
        <v>56</v>
      </c>
      <c r="K8" s="163">
        <v>3</v>
      </c>
      <c r="L8" s="162">
        <v>1</v>
      </c>
      <c r="M8" s="443"/>
      <c r="N8" s="433">
        <v>4</v>
      </c>
      <c r="O8" s="163"/>
      <c r="P8" s="162"/>
      <c r="Q8" s="443"/>
      <c r="R8" s="433"/>
      <c r="S8" s="163"/>
      <c r="T8" s="162"/>
      <c r="U8" s="443"/>
      <c r="V8" s="433"/>
      <c r="W8" s="163"/>
      <c r="X8" s="162"/>
      <c r="Y8" s="443"/>
      <c r="Z8" s="405"/>
      <c r="AA8" s="402" t="s">
        <v>22</v>
      </c>
    </row>
    <row r="9" spans="1:27" s="45" customFormat="1" ht="20.25" customHeight="1">
      <c r="A9" s="385" t="s">
        <v>95</v>
      </c>
      <c r="B9" s="168" t="s">
        <v>94</v>
      </c>
      <c r="C9" s="161" t="s">
        <v>117</v>
      </c>
      <c r="D9" s="161">
        <v>5</v>
      </c>
      <c r="E9" s="405">
        <f t="shared" si="3"/>
        <v>150</v>
      </c>
      <c r="F9" s="421">
        <f t="shared" si="1"/>
        <v>64</v>
      </c>
      <c r="G9" s="403">
        <f t="shared" si="0"/>
        <v>32</v>
      </c>
      <c r="H9" s="403">
        <f t="shared" si="0"/>
        <v>16</v>
      </c>
      <c r="I9" s="403">
        <f>M9*16</f>
        <v>16</v>
      </c>
      <c r="J9" s="428">
        <f t="shared" si="2"/>
        <v>86</v>
      </c>
      <c r="K9" s="163">
        <v>2</v>
      </c>
      <c r="L9" s="162">
        <v>1</v>
      </c>
      <c r="M9" s="443">
        <v>1</v>
      </c>
      <c r="N9" s="433">
        <v>5</v>
      </c>
      <c r="O9" s="163"/>
      <c r="P9" s="162"/>
      <c r="Q9" s="443"/>
      <c r="R9" s="433"/>
      <c r="S9" s="163"/>
      <c r="T9" s="162"/>
      <c r="U9" s="443"/>
      <c r="V9" s="433"/>
      <c r="W9" s="163"/>
      <c r="X9" s="162"/>
      <c r="Y9" s="443"/>
      <c r="Z9" s="405"/>
      <c r="AA9" s="402" t="s">
        <v>22</v>
      </c>
    </row>
    <row r="10" spans="1:27" s="45" customFormat="1" ht="18.75">
      <c r="A10" s="385" t="s">
        <v>92</v>
      </c>
      <c r="B10" s="169" t="s">
        <v>60</v>
      </c>
      <c r="C10" s="161" t="s">
        <v>117</v>
      </c>
      <c r="D10" s="161">
        <v>4</v>
      </c>
      <c r="E10" s="405">
        <f t="shared" si="3"/>
        <v>120</v>
      </c>
      <c r="F10" s="421">
        <f t="shared" si="1"/>
        <v>64</v>
      </c>
      <c r="G10" s="403">
        <f t="shared" si="0"/>
        <v>32</v>
      </c>
      <c r="H10" s="426">
        <f t="shared" si="0"/>
        <v>0</v>
      </c>
      <c r="I10" s="403">
        <f>M10*16</f>
        <v>32</v>
      </c>
      <c r="J10" s="428">
        <f t="shared" si="2"/>
        <v>56</v>
      </c>
      <c r="K10" s="163">
        <v>2</v>
      </c>
      <c r="L10" s="162"/>
      <c r="M10" s="443">
        <v>2</v>
      </c>
      <c r="N10" s="433">
        <v>4</v>
      </c>
      <c r="O10" s="163"/>
      <c r="P10" s="162"/>
      <c r="Q10" s="443"/>
      <c r="R10" s="433"/>
      <c r="S10" s="163"/>
      <c r="T10" s="162"/>
      <c r="U10" s="443"/>
      <c r="V10" s="433"/>
      <c r="W10" s="163"/>
      <c r="X10" s="162"/>
      <c r="Y10" s="443"/>
      <c r="Z10" s="405"/>
      <c r="AA10" s="402" t="s">
        <v>22</v>
      </c>
    </row>
    <row r="11" spans="1:27" s="37" customFormat="1" ht="18" customHeight="1">
      <c r="A11" s="386" t="s">
        <v>84</v>
      </c>
      <c r="B11" s="175" t="s">
        <v>62</v>
      </c>
      <c r="C11" s="170" t="s">
        <v>63</v>
      </c>
      <c r="D11" s="170">
        <v>4</v>
      </c>
      <c r="E11" s="415">
        <f t="shared" si="3"/>
        <v>120</v>
      </c>
      <c r="F11" s="421">
        <f t="shared" si="1"/>
        <v>64</v>
      </c>
      <c r="G11" s="403">
        <f t="shared" si="0"/>
        <v>32</v>
      </c>
      <c r="H11" s="403">
        <f t="shared" si="0"/>
        <v>32</v>
      </c>
      <c r="I11" s="426">
        <f>M11*16</f>
        <v>0</v>
      </c>
      <c r="J11" s="428">
        <f t="shared" si="2"/>
        <v>56</v>
      </c>
      <c r="K11" s="172">
        <v>2</v>
      </c>
      <c r="L11" s="171">
        <v>2</v>
      </c>
      <c r="M11" s="444"/>
      <c r="N11" s="434">
        <v>4</v>
      </c>
      <c r="O11" s="172"/>
      <c r="P11" s="171"/>
      <c r="Q11" s="444"/>
      <c r="R11" s="434"/>
      <c r="S11" s="172"/>
      <c r="T11" s="171"/>
      <c r="U11" s="444"/>
      <c r="V11" s="434"/>
      <c r="W11" s="172"/>
      <c r="X11" s="171"/>
      <c r="Y11" s="444"/>
      <c r="Z11" s="415"/>
      <c r="AA11" s="403" t="s">
        <v>3</v>
      </c>
    </row>
    <row r="12" spans="1:27" s="37" customFormat="1" ht="19.5" customHeight="1">
      <c r="A12" s="386" t="s">
        <v>85</v>
      </c>
      <c r="B12" s="369" t="s">
        <v>228</v>
      </c>
      <c r="C12" s="170" t="s">
        <v>138</v>
      </c>
      <c r="D12" s="170">
        <v>5</v>
      </c>
      <c r="E12" s="415">
        <f t="shared" si="3"/>
        <v>150</v>
      </c>
      <c r="F12" s="421">
        <f t="shared" si="1"/>
        <v>64</v>
      </c>
      <c r="G12" s="415">
        <f>O12*16</f>
        <v>32</v>
      </c>
      <c r="H12" s="415">
        <f>P12*16</f>
        <v>16</v>
      </c>
      <c r="I12" s="415">
        <f>Q12*16</f>
        <v>16</v>
      </c>
      <c r="J12" s="428">
        <f t="shared" si="2"/>
        <v>86</v>
      </c>
      <c r="K12" s="172"/>
      <c r="L12" s="171"/>
      <c r="M12" s="444"/>
      <c r="N12" s="434"/>
      <c r="O12" s="172">
        <v>2</v>
      </c>
      <c r="P12" s="171">
        <v>1</v>
      </c>
      <c r="Q12" s="444">
        <v>1</v>
      </c>
      <c r="R12" s="434">
        <v>5</v>
      </c>
      <c r="S12" s="172"/>
      <c r="T12" s="171"/>
      <c r="U12" s="444"/>
      <c r="V12" s="434"/>
      <c r="W12" s="172"/>
      <c r="X12" s="171"/>
      <c r="Y12" s="444"/>
      <c r="Z12" s="415"/>
      <c r="AA12" s="403" t="s">
        <v>22</v>
      </c>
    </row>
    <row r="13" spans="1:27" s="45" customFormat="1" ht="18.75">
      <c r="A13" s="386" t="s">
        <v>97</v>
      </c>
      <c r="B13" s="175" t="s">
        <v>127</v>
      </c>
      <c r="C13" s="170" t="s">
        <v>138</v>
      </c>
      <c r="D13" s="170">
        <v>5</v>
      </c>
      <c r="E13" s="415">
        <f t="shared" si="3"/>
        <v>150</v>
      </c>
      <c r="F13" s="421">
        <f t="shared" si="1"/>
        <v>80</v>
      </c>
      <c r="G13" s="415">
        <f>S13*16</f>
        <v>48</v>
      </c>
      <c r="H13" s="427">
        <f>T13*16</f>
        <v>0</v>
      </c>
      <c r="I13" s="415">
        <f>U13*16</f>
        <v>32</v>
      </c>
      <c r="J13" s="428">
        <f t="shared" si="2"/>
        <v>70</v>
      </c>
      <c r="K13" s="172"/>
      <c r="L13" s="171"/>
      <c r="M13" s="444"/>
      <c r="N13" s="434"/>
      <c r="O13" s="172"/>
      <c r="P13" s="171"/>
      <c r="Q13" s="444"/>
      <c r="R13" s="434"/>
      <c r="S13" s="172">
        <v>3</v>
      </c>
      <c r="T13" s="171"/>
      <c r="U13" s="444">
        <v>2</v>
      </c>
      <c r="V13" s="434">
        <v>5</v>
      </c>
      <c r="W13" s="172"/>
      <c r="X13" s="171"/>
      <c r="Y13" s="444"/>
      <c r="Z13" s="415"/>
      <c r="AA13" s="403" t="s">
        <v>3</v>
      </c>
    </row>
    <row r="14" spans="1:27" s="37" customFormat="1" ht="24" customHeight="1">
      <c r="A14" s="386" t="s">
        <v>88</v>
      </c>
      <c r="B14" s="175" t="s">
        <v>64</v>
      </c>
      <c r="C14" s="170" t="s">
        <v>224</v>
      </c>
      <c r="D14" s="170">
        <v>4</v>
      </c>
      <c r="E14" s="415">
        <f t="shared" si="3"/>
        <v>120</v>
      </c>
      <c r="F14" s="421">
        <f t="shared" si="1"/>
        <v>64</v>
      </c>
      <c r="G14" s="415">
        <f aca="true" t="shared" si="4" ref="G14:I16">O14*16</f>
        <v>32</v>
      </c>
      <c r="H14" s="415">
        <f t="shared" si="4"/>
        <v>32</v>
      </c>
      <c r="I14" s="427">
        <f t="shared" si="4"/>
        <v>0</v>
      </c>
      <c r="J14" s="428">
        <f t="shared" si="2"/>
        <v>56</v>
      </c>
      <c r="K14" s="172"/>
      <c r="L14" s="171"/>
      <c r="M14" s="444"/>
      <c r="N14" s="434"/>
      <c r="O14" s="172">
        <v>2</v>
      </c>
      <c r="P14" s="171">
        <v>2</v>
      </c>
      <c r="Q14" s="444"/>
      <c r="R14" s="434">
        <v>4</v>
      </c>
      <c r="S14" s="172"/>
      <c r="T14" s="171"/>
      <c r="U14" s="444"/>
      <c r="V14" s="434"/>
      <c r="W14" s="172"/>
      <c r="X14" s="171"/>
      <c r="Y14" s="444"/>
      <c r="Z14" s="415"/>
      <c r="AA14" s="403" t="s">
        <v>3</v>
      </c>
    </row>
    <row r="15" spans="1:27" s="45" customFormat="1" ht="18.75">
      <c r="A15" s="386" t="s">
        <v>93</v>
      </c>
      <c r="B15" s="175" t="s">
        <v>46</v>
      </c>
      <c r="C15" s="170" t="s">
        <v>31</v>
      </c>
      <c r="D15" s="170">
        <v>4</v>
      </c>
      <c r="E15" s="415">
        <f t="shared" si="3"/>
        <v>120</v>
      </c>
      <c r="F15" s="421">
        <f t="shared" si="1"/>
        <v>64</v>
      </c>
      <c r="G15" s="415">
        <f t="shared" si="4"/>
        <v>32</v>
      </c>
      <c r="H15" s="415">
        <f t="shared" si="4"/>
        <v>32</v>
      </c>
      <c r="I15" s="427">
        <f t="shared" si="4"/>
        <v>0</v>
      </c>
      <c r="J15" s="428">
        <f t="shared" si="2"/>
        <v>56</v>
      </c>
      <c r="K15" s="172"/>
      <c r="L15" s="171"/>
      <c r="M15" s="444"/>
      <c r="N15" s="434"/>
      <c r="O15" s="172">
        <v>2</v>
      </c>
      <c r="P15" s="171">
        <v>2</v>
      </c>
      <c r="Q15" s="444"/>
      <c r="R15" s="434">
        <v>4</v>
      </c>
      <c r="S15" s="172"/>
      <c r="T15" s="171"/>
      <c r="U15" s="444"/>
      <c r="V15" s="434"/>
      <c r="W15" s="172"/>
      <c r="X15" s="171"/>
      <c r="Y15" s="444"/>
      <c r="Z15" s="415"/>
      <c r="AA15" s="403" t="s">
        <v>3</v>
      </c>
    </row>
    <row r="16" spans="1:28" s="45" customFormat="1" ht="19.5" thickBot="1">
      <c r="A16" s="386" t="s">
        <v>90</v>
      </c>
      <c r="B16" s="175" t="s">
        <v>157</v>
      </c>
      <c r="C16" s="170" t="s">
        <v>138</v>
      </c>
      <c r="D16" s="170">
        <v>5</v>
      </c>
      <c r="E16" s="415">
        <f t="shared" si="3"/>
        <v>150</v>
      </c>
      <c r="F16" s="421">
        <f t="shared" si="1"/>
        <v>80</v>
      </c>
      <c r="G16" s="415">
        <f t="shared" si="4"/>
        <v>48</v>
      </c>
      <c r="H16" s="415">
        <f t="shared" si="4"/>
        <v>16</v>
      </c>
      <c r="I16" s="415">
        <f t="shared" si="4"/>
        <v>16</v>
      </c>
      <c r="J16" s="428">
        <f t="shared" si="2"/>
        <v>70</v>
      </c>
      <c r="K16" s="172"/>
      <c r="L16" s="171"/>
      <c r="M16" s="444"/>
      <c r="N16" s="434"/>
      <c r="O16" s="172">
        <v>3</v>
      </c>
      <c r="P16" s="171">
        <v>1</v>
      </c>
      <c r="Q16" s="444">
        <v>1</v>
      </c>
      <c r="R16" s="434">
        <v>5</v>
      </c>
      <c r="S16" s="172"/>
      <c r="T16" s="171"/>
      <c r="U16" s="444"/>
      <c r="V16" s="434"/>
      <c r="W16" s="172"/>
      <c r="X16" s="171"/>
      <c r="Y16" s="444"/>
      <c r="Z16" s="417"/>
      <c r="AA16" s="403" t="s">
        <v>22</v>
      </c>
      <c r="AB16" s="105"/>
    </row>
    <row r="17" spans="1:27" s="45" customFormat="1" ht="18.75">
      <c r="A17" s="385" t="s">
        <v>241</v>
      </c>
      <c r="B17" s="366" t="s">
        <v>229</v>
      </c>
      <c r="C17" s="161" t="s">
        <v>138</v>
      </c>
      <c r="D17" s="161">
        <v>4</v>
      </c>
      <c r="E17" s="405">
        <f>D17*30</f>
        <v>120</v>
      </c>
      <c r="F17" s="421">
        <f>G17+H17+I17</f>
        <v>64</v>
      </c>
      <c r="G17" s="403">
        <f>S17*16</f>
        <v>32</v>
      </c>
      <c r="H17" s="403">
        <f>T17*16</f>
        <v>32</v>
      </c>
      <c r="I17" s="403">
        <f>U17*16</f>
        <v>0</v>
      </c>
      <c r="J17" s="428">
        <f>E17-F17</f>
        <v>56</v>
      </c>
      <c r="K17" s="163"/>
      <c r="L17" s="162"/>
      <c r="M17" s="443"/>
      <c r="N17" s="433"/>
      <c r="O17" s="163"/>
      <c r="P17" s="162"/>
      <c r="Q17" s="443"/>
      <c r="R17" s="433"/>
      <c r="S17" s="163">
        <v>2</v>
      </c>
      <c r="T17" s="162">
        <v>2</v>
      </c>
      <c r="U17" s="443"/>
      <c r="V17" s="433">
        <v>4</v>
      </c>
      <c r="W17" s="163"/>
      <c r="X17" s="162"/>
      <c r="Y17" s="443"/>
      <c r="Z17" s="433"/>
      <c r="AA17" s="401" t="s">
        <v>3</v>
      </c>
    </row>
    <row r="18" spans="1:54" s="45" customFormat="1" ht="15" customHeight="1">
      <c r="A18" s="386" t="s">
        <v>204</v>
      </c>
      <c r="B18" s="188" t="s">
        <v>230</v>
      </c>
      <c r="C18" s="170" t="s">
        <v>138</v>
      </c>
      <c r="D18" s="177">
        <v>5</v>
      </c>
      <c r="E18" s="416">
        <f t="shared" si="3"/>
        <v>150</v>
      </c>
      <c r="F18" s="421">
        <f t="shared" si="1"/>
        <v>0</v>
      </c>
      <c r="G18" s="415"/>
      <c r="H18" s="415"/>
      <c r="I18" s="430"/>
      <c r="J18" s="428">
        <f t="shared" si="2"/>
        <v>150</v>
      </c>
      <c r="K18" s="189"/>
      <c r="L18" s="190"/>
      <c r="M18" s="445"/>
      <c r="N18" s="435"/>
      <c r="O18" s="189"/>
      <c r="P18" s="171"/>
      <c r="Q18" s="444"/>
      <c r="R18" s="434">
        <v>5</v>
      </c>
      <c r="S18" s="189"/>
      <c r="T18" s="190"/>
      <c r="U18" s="445"/>
      <c r="V18" s="416"/>
      <c r="W18" s="189"/>
      <c r="X18" s="190"/>
      <c r="Y18" s="445"/>
      <c r="Z18" s="416"/>
      <c r="AA18" s="456" t="s">
        <v>22</v>
      </c>
      <c r="AB18" s="134"/>
      <c r="AC18" s="135"/>
      <c r="AD18" s="121"/>
      <c r="AE18" s="17"/>
      <c r="AF18" s="17"/>
      <c r="AG18" s="121"/>
      <c r="AH18" s="121"/>
      <c r="AI18" s="121"/>
      <c r="AJ18" s="17"/>
      <c r="AK18" s="17"/>
      <c r="AL18" s="121"/>
      <c r="AM18" s="121"/>
      <c r="AN18" s="121"/>
      <c r="AO18" s="131"/>
      <c r="AP18" s="121"/>
      <c r="AQ18" s="121"/>
      <c r="AR18" s="121"/>
      <c r="AS18" s="131"/>
      <c r="AT18" s="121"/>
      <c r="AU18" s="121"/>
      <c r="AV18" s="121"/>
      <c r="AW18" s="131"/>
      <c r="AX18" s="121"/>
      <c r="AY18" s="121"/>
      <c r="AZ18" s="121"/>
      <c r="BA18" s="121"/>
      <c r="BB18" s="95"/>
    </row>
    <row r="19" spans="1:27" s="37" customFormat="1" ht="20.25" customHeight="1">
      <c r="A19" s="386" t="s">
        <v>87</v>
      </c>
      <c r="B19" s="175" t="s">
        <v>61</v>
      </c>
      <c r="C19" s="170" t="s">
        <v>138</v>
      </c>
      <c r="D19" s="170">
        <v>5</v>
      </c>
      <c r="E19" s="415">
        <f t="shared" si="3"/>
        <v>150</v>
      </c>
      <c r="F19" s="421">
        <f t="shared" si="1"/>
        <v>80</v>
      </c>
      <c r="G19" s="415">
        <v>32</v>
      </c>
      <c r="H19" s="415">
        <v>16</v>
      </c>
      <c r="I19" s="430">
        <v>32</v>
      </c>
      <c r="J19" s="428">
        <f t="shared" si="2"/>
        <v>70</v>
      </c>
      <c r="K19" s="172"/>
      <c r="L19" s="171"/>
      <c r="M19" s="444"/>
      <c r="N19" s="435"/>
      <c r="O19" s="172"/>
      <c r="P19" s="171"/>
      <c r="Q19" s="444"/>
      <c r="R19" s="434"/>
      <c r="S19" s="172">
        <v>2</v>
      </c>
      <c r="T19" s="171">
        <v>1</v>
      </c>
      <c r="U19" s="444">
        <v>2</v>
      </c>
      <c r="V19" s="434">
        <v>5</v>
      </c>
      <c r="W19" s="172"/>
      <c r="X19" s="171"/>
      <c r="Y19" s="444"/>
      <c r="Z19" s="434"/>
      <c r="AA19" s="403" t="s">
        <v>3</v>
      </c>
    </row>
    <row r="20" spans="1:27" s="45" customFormat="1" ht="18.75">
      <c r="A20" s="387" t="s">
        <v>155</v>
      </c>
      <c r="B20" s="175" t="s">
        <v>156</v>
      </c>
      <c r="C20" s="170" t="s">
        <v>223</v>
      </c>
      <c r="D20" s="170">
        <v>4</v>
      </c>
      <c r="E20" s="415">
        <v>120</v>
      </c>
      <c r="F20" s="421">
        <f t="shared" si="1"/>
        <v>64</v>
      </c>
      <c r="G20" s="415">
        <f aca="true" t="shared" si="5" ref="G20:I22">S20*16</f>
        <v>32</v>
      </c>
      <c r="H20" s="427">
        <f t="shared" si="5"/>
        <v>0</v>
      </c>
      <c r="I20" s="415">
        <f t="shared" si="5"/>
        <v>32</v>
      </c>
      <c r="J20" s="428">
        <f t="shared" si="2"/>
        <v>56</v>
      </c>
      <c r="K20" s="172"/>
      <c r="L20" s="171"/>
      <c r="M20" s="444"/>
      <c r="N20" s="434"/>
      <c r="O20" s="172"/>
      <c r="P20" s="171"/>
      <c r="Q20" s="444"/>
      <c r="R20" s="434"/>
      <c r="S20" s="172">
        <v>2</v>
      </c>
      <c r="T20" s="171"/>
      <c r="U20" s="444">
        <v>2</v>
      </c>
      <c r="V20" s="434">
        <v>4</v>
      </c>
      <c r="W20" s="172"/>
      <c r="X20" s="171"/>
      <c r="Y20" s="444"/>
      <c r="Z20" s="415"/>
      <c r="AA20" s="403" t="s">
        <v>3</v>
      </c>
    </row>
    <row r="21" spans="1:27" s="37" customFormat="1" ht="22.5" customHeight="1">
      <c r="A21" s="386" t="s">
        <v>86</v>
      </c>
      <c r="B21" s="175" t="s">
        <v>150</v>
      </c>
      <c r="C21" s="170" t="s">
        <v>63</v>
      </c>
      <c r="D21" s="170">
        <v>4</v>
      </c>
      <c r="E21" s="415">
        <f>D21*30</f>
        <v>120</v>
      </c>
      <c r="F21" s="421">
        <f t="shared" si="1"/>
        <v>64</v>
      </c>
      <c r="G21" s="415">
        <f t="shared" si="5"/>
        <v>32</v>
      </c>
      <c r="H21" s="415">
        <f t="shared" si="5"/>
        <v>32</v>
      </c>
      <c r="I21" s="427">
        <f t="shared" si="5"/>
        <v>0</v>
      </c>
      <c r="J21" s="428">
        <f t="shared" si="2"/>
        <v>56</v>
      </c>
      <c r="K21" s="172"/>
      <c r="L21" s="171"/>
      <c r="M21" s="444"/>
      <c r="N21" s="434"/>
      <c r="O21" s="172"/>
      <c r="P21" s="171"/>
      <c r="Q21" s="444"/>
      <c r="R21" s="434"/>
      <c r="S21" s="172">
        <v>2</v>
      </c>
      <c r="T21" s="171">
        <v>2</v>
      </c>
      <c r="U21" s="444"/>
      <c r="V21" s="434">
        <v>4</v>
      </c>
      <c r="W21" s="172"/>
      <c r="X21" s="171"/>
      <c r="Y21" s="444"/>
      <c r="Z21" s="416"/>
      <c r="AA21" s="403" t="s">
        <v>3</v>
      </c>
    </row>
    <row r="22" spans="1:28" s="45" customFormat="1" ht="18.75">
      <c r="A22" s="386" t="s">
        <v>159</v>
      </c>
      <c r="B22" s="179" t="s">
        <v>158</v>
      </c>
      <c r="C22" s="170" t="s">
        <v>138</v>
      </c>
      <c r="D22" s="178">
        <v>6</v>
      </c>
      <c r="E22" s="417">
        <f>D22*30</f>
        <v>180</v>
      </c>
      <c r="F22" s="421">
        <f t="shared" si="1"/>
        <v>80</v>
      </c>
      <c r="G22" s="415">
        <f t="shared" si="5"/>
        <v>48</v>
      </c>
      <c r="H22" s="415">
        <f t="shared" si="5"/>
        <v>16</v>
      </c>
      <c r="I22" s="415">
        <f t="shared" si="5"/>
        <v>16</v>
      </c>
      <c r="J22" s="428">
        <f t="shared" si="2"/>
        <v>100</v>
      </c>
      <c r="K22" s="182"/>
      <c r="L22" s="180"/>
      <c r="M22" s="446"/>
      <c r="N22" s="436"/>
      <c r="O22" s="182"/>
      <c r="P22" s="180"/>
      <c r="Q22" s="446"/>
      <c r="R22" s="436"/>
      <c r="S22" s="182">
        <v>3</v>
      </c>
      <c r="T22" s="180">
        <v>1</v>
      </c>
      <c r="U22" s="446">
        <v>1</v>
      </c>
      <c r="V22" s="436">
        <v>6</v>
      </c>
      <c r="W22" s="182"/>
      <c r="X22" s="180"/>
      <c r="Y22" s="446"/>
      <c r="Z22" s="417"/>
      <c r="AA22" s="457" t="s">
        <v>22</v>
      </c>
      <c r="AB22" s="105"/>
    </row>
    <row r="23" spans="1:54" s="45" customFormat="1" ht="19.5" thickBot="1">
      <c r="A23" s="386" t="s">
        <v>89</v>
      </c>
      <c r="B23" s="185" t="s">
        <v>135</v>
      </c>
      <c r="C23" s="413" t="s">
        <v>138</v>
      </c>
      <c r="D23" s="413">
        <v>5</v>
      </c>
      <c r="E23" s="418">
        <v>120</v>
      </c>
      <c r="F23" s="422">
        <f t="shared" si="1"/>
        <v>80</v>
      </c>
      <c r="G23" s="418">
        <f>O23*16</f>
        <v>48</v>
      </c>
      <c r="H23" s="418">
        <f>P23*16</f>
        <v>16</v>
      </c>
      <c r="I23" s="418">
        <f>Q23*16</f>
        <v>16</v>
      </c>
      <c r="J23" s="432">
        <f t="shared" si="2"/>
        <v>40</v>
      </c>
      <c r="K23" s="447"/>
      <c r="L23" s="374"/>
      <c r="M23" s="448"/>
      <c r="N23" s="451"/>
      <c r="O23" s="447">
        <v>3</v>
      </c>
      <c r="P23" s="374">
        <v>1</v>
      </c>
      <c r="Q23" s="448">
        <v>1</v>
      </c>
      <c r="R23" s="451">
        <v>5</v>
      </c>
      <c r="S23" s="447"/>
      <c r="T23" s="374"/>
      <c r="U23" s="448"/>
      <c r="V23" s="451"/>
      <c r="W23" s="447"/>
      <c r="X23" s="374"/>
      <c r="Y23" s="448"/>
      <c r="Z23" s="418"/>
      <c r="AA23" s="403" t="s">
        <v>3</v>
      </c>
      <c r="AB23" s="134"/>
      <c r="AC23" s="120"/>
      <c r="AD23" s="113"/>
      <c r="AE23" s="133"/>
      <c r="AF23" s="124"/>
      <c r="AG23" s="122"/>
      <c r="AH23" s="122"/>
      <c r="AI23" s="122"/>
      <c r="AJ23" s="124"/>
      <c r="AK23" s="124"/>
      <c r="AL23" s="117"/>
      <c r="AM23" s="114"/>
      <c r="AN23" s="115"/>
      <c r="AO23" s="116"/>
      <c r="AP23" s="117"/>
      <c r="AQ23" s="114"/>
      <c r="AR23" s="118"/>
      <c r="AS23" s="130"/>
      <c r="AT23" s="122"/>
      <c r="AU23" s="122"/>
      <c r="AV23" s="125"/>
      <c r="AW23" s="123"/>
      <c r="AX23" s="117"/>
      <c r="AY23" s="114"/>
      <c r="AZ23" s="118"/>
      <c r="BA23" s="119"/>
      <c r="BB23" s="91"/>
    </row>
    <row r="24" spans="1:28" s="21" customFormat="1" ht="15" customHeight="1" thickBot="1">
      <c r="A24" s="388" t="s">
        <v>205</v>
      </c>
      <c r="B24" s="367" t="s">
        <v>231</v>
      </c>
      <c r="C24" s="412" t="s">
        <v>138</v>
      </c>
      <c r="D24" s="412">
        <v>5</v>
      </c>
      <c r="E24" s="147">
        <f>D24*30</f>
        <v>150</v>
      </c>
      <c r="F24" s="419"/>
      <c r="G24" s="423"/>
      <c r="H24" s="425"/>
      <c r="I24" s="376"/>
      <c r="J24" s="431"/>
      <c r="K24" s="437"/>
      <c r="L24" s="438"/>
      <c r="M24" s="439"/>
      <c r="N24" s="449"/>
      <c r="O24" s="437"/>
      <c r="P24" s="438"/>
      <c r="Q24" s="439"/>
      <c r="R24" s="449"/>
      <c r="S24" s="437"/>
      <c r="T24" s="438"/>
      <c r="U24" s="439"/>
      <c r="V24" s="449"/>
      <c r="W24" s="437"/>
      <c r="X24" s="438"/>
      <c r="Y24" s="439"/>
      <c r="Z24" s="412">
        <v>5</v>
      </c>
      <c r="AA24" s="313" t="s">
        <v>22</v>
      </c>
      <c r="AB24" s="28"/>
    </row>
    <row r="25" spans="1:28" s="36" customFormat="1" ht="21" thickBot="1">
      <c r="A25" s="368"/>
      <c r="B25" s="193" t="s">
        <v>195</v>
      </c>
      <c r="C25" s="370"/>
      <c r="D25" s="195">
        <f>SUM(D5:D24)</f>
        <v>89</v>
      </c>
      <c r="E25" s="196">
        <f>D25*30</f>
        <v>2670</v>
      </c>
      <c r="F25" s="196"/>
      <c r="G25" s="375"/>
      <c r="H25" s="375"/>
      <c r="I25" s="376"/>
      <c r="J25" s="377"/>
      <c r="K25" s="194">
        <f aca="true" t="shared" si="6" ref="K25:Z25">SUM(K5:K24)</f>
        <v>15</v>
      </c>
      <c r="L25" s="194">
        <f t="shared" si="6"/>
        <v>8</v>
      </c>
      <c r="M25" s="194">
        <f t="shared" si="6"/>
        <v>4</v>
      </c>
      <c r="N25" s="194">
        <f t="shared" si="6"/>
        <v>28</v>
      </c>
      <c r="O25" s="194">
        <f t="shared" si="6"/>
        <v>12</v>
      </c>
      <c r="P25" s="194">
        <f t="shared" si="6"/>
        <v>7</v>
      </c>
      <c r="Q25" s="194">
        <f t="shared" si="6"/>
        <v>3</v>
      </c>
      <c r="R25" s="194">
        <f t="shared" si="6"/>
        <v>28</v>
      </c>
      <c r="S25" s="194">
        <f t="shared" si="6"/>
        <v>14</v>
      </c>
      <c r="T25" s="194">
        <f t="shared" si="6"/>
        <v>6</v>
      </c>
      <c r="U25" s="194">
        <f t="shared" si="6"/>
        <v>7</v>
      </c>
      <c r="V25" s="194">
        <f t="shared" si="6"/>
        <v>28</v>
      </c>
      <c r="W25" s="194">
        <f t="shared" si="6"/>
        <v>0</v>
      </c>
      <c r="X25" s="194">
        <f t="shared" si="6"/>
        <v>0</v>
      </c>
      <c r="Y25" s="194">
        <f t="shared" si="6"/>
        <v>0</v>
      </c>
      <c r="Z25" s="194">
        <f t="shared" si="6"/>
        <v>5</v>
      </c>
      <c r="AA25" s="132"/>
      <c r="AB25" s="311"/>
    </row>
    <row r="26" spans="1:28" s="36" customFormat="1" ht="16.5" customHeight="1">
      <c r="A26" s="305"/>
      <c r="B26" s="34" t="s">
        <v>196</v>
      </c>
      <c r="C26" s="197"/>
      <c r="D26" s="197"/>
      <c r="E26" s="198"/>
      <c r="F26" s="198"/>
      <c r="G26" s="198"/>
      <c r="H26" s="198"/>
      <c r="I26" s="198"/>
      <c r="J26" s="198"/>
      <c r="K26" s="189"/>
      <c r="L26" s="190"/>
      <c r="M26" s="192"/>
      <c r="N26" s="323"/>
      <c r="O26" s="189"/>
      <c r="P26" s="190"/>
      <c r="Q26" s="192"/>
      <c r="R26" s="323"/>
      <c r="S26" s="189"/>
      <c r="T26" s="190"/>
      <c r="U26" s="192"/>
      <c r="V26" s="323"/>
      <c r="W26" s="189"/>
      <c r="X26" s="190"/>
      <c r="Y26" s="192"/>
      <c r="Z26" s="326"/>
      <c r="AA26" s="31"/>
      <c r="AB26" s="311"/>
    </row>
    <row r="27" spans="1:28" s="52" customFormat="1" ht="32.25" customHeight="1">
      <c r="A27" s="387" t="s">
        <v>111</v>
      </c>
      <c r="B27" s="199" t="s">
        <v>131</v>
      </c>
      <c r="C27" s="200" t="s">
        <v>138</v>
      </c>
      <c r="D27" s="200">
        <v>4</v>
      </c>
      <c r="E27" s="171">
        <f>D27*30</f>
        <v>120</v>
      </c>
      <c r="F27" s="171">
        <f>G27+H27+I27</f>
        <v>64</v>
      </c>
      <c r="G27" s="223">
        <f>S27*16</f>
        <v>32</v>
      </c>
      <c r="H27" s="171"/>
      <c r="I27" s="171">
        <f>U27*16</f>
        <v>32</v>
      </c>
      <c r="J27" s="379">
        <f aca="true" t="shared" si="7" ref="J27:J39">E27-F27</f>
        <v>56</v>
      </c>
      <c r="K27" s="172"/>
      <c r="L27" s="171"/>
      <c r="M27" s="173"/>
      <c r="N27" s="174"/>
      <c r="O27" s="172"/>
      <c r="P27" s="171"/>
      <c r="Q27" s="173"/>
      <c r="R27" s="174"/>
      <c r="S27" s="172">
        <v>2</v>
      </c>
      <c r="T27" s="171"/>
      <c r="U27" s="173">
        <v>2</v>
      </c>
      <c r="V27" s="174">
        <v>4</v>
      </c>
      <c r="W27" s="172"/>
      <c r="X27" s="171"/>
      <c r="Y27" s="173"/>
      <c r="Z27" s="174"/>
      <c r="AA27" s="314" t="s">
        <v>5</v>
      </c>
      <c r="AB27" s="78"/>
    </row>
    <row r="28" spans="1:28" s="38" customFormat="1" ht="16.5" customHeight="1">
      <c r="A28" s="387" t="s">
        <v>112</v>
      </c>
      <c r="B28" s="201" t="s">
        <v>130</v>
      </c>
      <c r="C28" s="200" t="s">
        <v>138</v>
      </c>
      <c r="D28" s="200">
        <v>4</v>
      </c>
      <c r="E28" s="171">
        <f>D28*30</f>
        <v>120</v>
      </c>
      <c r="F28" s="171">
        <f aca="true" t="shared" si="8" ref="F28:F39">G28+H28+I28</f>
        <v>64</v>
      </c>
      <c r="G28" s="223">
        <f>S28*16</f>
        <v>32</v>
      </c>
      <c r="H28" s="171">
        <f>T28*16</f>
        <v>16</v>
      </c>
      <c r="I28" s="171">
        <f>U28*16</f>
        <v>16</v>
      </c>
      <c r="J28" s="379">
        <f t="shared" si="7"/>
        <v>56</v>
      </c>
      <c r="K28" s="172"/>
      <c r="L28" s="171"/>
      <c r="M28" s="173"/>
      <c r="N28" s="174"/>
      <c r="O28" s="172"/>
      <c r="P28" s="171"/>
      <c r="Q28" s="173"/>
      <c r="R28" s="174"/>
      <c r="S28" s="172">
        <v>2</v>
      </c>
      <c r="T28" s="171">
        <v>1</v>
      </c>
      <c r="U28" s="173">
        <v>1</v>
      </c>
      <c r="V28" s="174">
        <v>4</v>
      </c>
      <c r="W28" s="172"/>
      <c r="X28" s="171"/>
      <c r="Y28" s="173"/>
      <c r="Z28" s="174"/>
      <c r="AA28" s="314" t="s">
        <v>5</v>
      </c>
      <c r="AB28" s="312"/>
    </row>
    <row r="29" spans="1:28" s="36" customFormat="1" ht="20.25">
      <c r="A29" s="387" t="s">
        <v>166</v>
      </c>
      <c r="B29" s="201" t="s">
        <v>146</v>
      </c>
      <c r="C29" s="200" t="s">
        <v>63</v>
      </c>
      <c r="D29" s="200">
        <v>4</v>
      </c>
      <c r="E29" s="171">
        <v>120</v>
      </c>
      <c r="F29" s="171">
        <f t="shared" si="8"/>
        <v>64</v>
      </c>
      <c r="G29" s="223">
        <f>S29*16</f>
        <v>32</v>
      </c>
      <c r="H29" s="223">
        <f>T29*16</f>
        <v>32</v>
      </c>
      <c r="I29" s="223"/>
      <c r="J29" s="379">
        <f t="shared" si="7"/>
        <v>56</v>
      </c>
      <c r="K29" s="172"/>
      <c r="L29" s="171"/>
      <c r="M29" s="173"/>
      <c r="N29" s="174"/>
      <c r="O29" s="172"/>
      <c r="P29" s="171"/>
      <c r="Q29" s="173"/>
      <c r="R29" s="174"/>
      <c r="S29" s="172">
        <v>2</v>
      </c>
      <c r="T29" s="171">
        <v>2</v>
      </c>
      <c r="U29" s="173"/>
      <c r="V29" s="174">
        <v>4</v>
      </c>
      <c r="W29" s="172"/>
      <c r="X29" s="171"/>
      <c r="Y29" s="173"/>
      <c r="Z29" s="174"/>
      <c r="AA29" s="314" t="s">
        <v>5</v>
      </c>
      <c r="AB29" s="311"/>
    </row>
    <row r="30" spans="1:28" s="36" customFormat="1" ht="20.25">
      <c r="A30" s="387" t="s">
        <v>113</v>
      </c>
      <c r="B30" s="202" t="s">
        <v>122</v>
      </c>
      <c r="C30" s="203" t="s">
        <v>138</v>
      </c>
      <c r="D30" s="203">
        <v>4</v>
      </c>
      <c r="E30" s="171">
        <f>D30*30</f>
        <v>120</v>
      </c>
      <c r="F30" s="171">
        <f t="shared" si="8"/>
        <v>64</v>
      </c>
      <c r="G30" s="223">
        <f>S30*16</f>
        <v>32</v>
      </c>
      <c r="H30" s="223">
        <f>T30*16</f>
        <v>16</v>
      </c>
      <c r="I30" s="223">
        <f>U30*16</f>
        <v>16</v>
      </c>
      <c r="J30" s="379">
        <f t="shared" si="7"/>
        <v>56</v>
      </c>
      <c r="K30" s="172"/>
      <c r="L30" s="171"/>
      <c r="M30" s="173"/>
      <c r="N30" s="174"/>
      <c r="O30" s="186"/>
      <c r="P30" s="187"/>
      <c r="Q30" s="204"/>
      <c r="R30" s="205"/>
      <c r="S30" s="186">
        <v>2</v>
      </c>
      <c r="T30" s="187">
        <v>1</v>
      </c>
      <c r="U30" s="204">
        <v>1</v>
      </c>
      <c r="V30" s="205">
        <v>4</v>
      </c>
      <c r="W30" s="186"/>
      <c r="X30" s="187"/>
      <c r="Y30" s="204"/>
      <c r="Z30" s="205"/>
      <c r="AA30" s="314" t="s">
        <v>5</v>
      </c>
      <c r="AB30" s="311"/>
    </row>
    <row r="31" spans="1:29" s="84" customFormat="1" ht="20.25">
      <c r="A31" s="387" t="s">
        <v>114</v>
      </c>
      <c r="B31" s="206" t="s">
        <v>99</v>
      </c>
      <c r="C31" s="203" t="s">
        <v>138</v>
      </c>
      <c r="D31" s="203">
        <v>4</v>
      </c>
      <c r="E31" s="171">
        <v>120</v>
      </c>
      <c r="F31" s="171">
        <f t="shared" si="8"/>
        <v>64</v>
      </c>
      <c r="G31" s="223">
        <f>O31*16</f>
        <v>32</v>
      </c>
      <c r="H31" s="171">
        <f>P31*16</f>
        <v>16</v>
      </c>
      <c r="I31" s="171">
        <v>16</v>
      </c>
      <c r="J31" s="379">
        <f t="shared" si="7"/>
        <v>56</v>
      </c>
      <c r="K31" s="186"/>
      <c r="L31" s="187"/>
      <c r="M31" s="204"/>
      <c r="N31" s="205"/>
      <c r="O31" s="186">
        <v>2</v>
      </c>
      <c r="P31" s="204">
        <v>1</v>
      </c>
      <c r="Q31" s="204">
        <v>1</v>
      </c>
      <c r="R31" s="205">
        <v>4</v>
      </c>
      <c r="S31" s="186"/>
      <c r="T31" s="204"/>
      <c r="U31" s="204"/>
      <c r="V31" s="205"/>
      <c r="W31" s="186"/>
      <c r="X31" s="204"/>
      <c r="Y31" s="204"/>
      <c r="Z31" s="205"/>
      <c r="AA31" s="314" t="s">
        <v>5</v>
      </c>
      <c r="AB31" s="78"/>
      <c r="AC31" s="90"/>
    </row>
    <row r="32" spans="1:27" s="78" customFormat="1" ht="18.75" customHeight="1">
      <c r="A32" s="387" t="s">
        <v>114</v>
      </c>
      <c r="B32" s="207" t="s">
        <v>134</v>
      </c>
      <c r="C32" s="208" t="s">
        <v>138</v>
      </c>
      <c r="D32" s="208">
        <v>4</v>
      </c>
      <c r="E32" s="171">
        <f>D32*30</f>
        <v>120</v>
      </c>
      <c r="F32" s="171">
        <f t="shared" si="8"/>
        <v>64</v>
      </c>
      <c r="G32" s="223">
        <f>O32*16</f>
        <v>32</v>
      </c>
      <c r="H32" s="171"/>
      <c r="I32" s="171">
        <f>Q32*16</f>
        <v>32</v>
      </c>
      <c r="J32" s="379">
        <f t="shared" si="7"/>
        <v>56</v>
      </c>
      <c r="K32" s="210"/>
      <c r="L32" s="209"/>
      <c r="M32" s="212"/>
      <c r="N32" s="211"/>
      <c r="O32" s="210">
        <v>2</v>
      </c>
      <c r="P32" s="209"/>
      <c r="Q32" s="212">
        <v>2</v>
      </c>
      <c r="R32" s="211">
        <v>4</v>
      </c>
      <c r="S32" s="210"/>
      <c r="T32" s="209"/>
      <c r="U32" s="212"/>
      <c r="V32" s="211"/>
      <c r="W32" s="210"/>
      <c r="X32" s="209"/>
      <c r="Y32" s="212"/>
      <c r="Z32" s="211"/>
      <c r="AA32" s="314" t="s">
        <v>5</v>
      </c>
    </row>
    <row r="33" spans="1:27" s="52" customFormat="1" ht="20.25" customHeight="1" hidden="1">
      <c r="A33" s="389" t="s">
        <v>115</v>
      </c>
      <c r="B33" s="213" t="s">
        <v>100</v>
      </c>
      <c r="C33" s="214" t="s">
        <v>63</v>
      </c>
      <c r="D33" s="214">
        <v>4</v>
      </c>
      <c r="E33" s="171">
        <f>D33*30</f>
        <v>120</v>
      </c>
      <c r="F33" s="171">
        <f t="shared" si="8"/>
        <v>0</v>
      </c>
      <c r="G33" s="187">
        <f aca="true" t="shared" si="9" ref="G33:G39">S33*16</f>
        <v>0</v>
      </c>
      <c r="H33" s="383"/>
      <c r="I33" s="187">
        <f aca="true" t="shared" si="10" ref="I33:I39">U33*16</f>
        <v>0</v>
      </c>
      <c r="J33" s="379">
        <f t="shared" si="7"/>
        <v>120</v>
      </c>
      <c r="K33" s="215"/>
      <c r="L33" s="216"/>
      <c r="M33" s="218"/>
      <c r="N33" s="217"/>
      <c r="O33" s="215"/>
      <c r="P33" s="216"/>
      <c r="Q33" s="218"/>
      <c r="R33" s="217"/>
      <c r="S33" s="215"/>
      <c r="T33" s="216"/>
      <c r="U33" s="218"/>
      <c r="V33" s="217"/>
      <c r="W33" s="215">
        <v>2</v>
      </c>
      <c r="X33" s="216">
        <v>2</v>
      </c>
      <c r="Y33" s="218"/>
      <c r="Z33" s="217">
        <v>4</v>
      </c>
      <c r="AA33" s="314" t="s">
        <v>5</v>
      </c>
    </row>
    <row r="34" spans="1:27" s="52" customFormat="1" ht="20.25" customHeight="1" hidden="1">
      <c r="A34" s="390" t="s">
        <v>144</v>
      </c>
      <c r="B34" s="219" t="s">
        <v>10</v>
      </c>
      <c r="C34" s="220" t="s">
        <v>138</v>
      </c>
      <c r="D34" s="177">
        <v>15</v>
      </c>
      <c r="E34" s="221">
        <f>D34*30</f>
        <v>450</v>
      </c>
      <c r="F34" s="171">
        <f t="shared" si="8"/>
        <v>0</v>
      </c>
      <c r="G34" s="187">
        <f t="shared" si="9"/>
        <v>0</v>
      </c>
      <c r="H34" s="383"/>
      <c r="I34" s="187">
        <f t="shared" si="10"/>
        <v>0</v>
      </c>
      <c r="J34" s="379">
        <f t="shared" si="7"/>
        <v>450</v>
      </c>
      <c r="K34" s="222"/>
      <c r="L34" s="189"/>
      <c r="M34" s="221"/>
      <c r="N34" s="177"/>
      <c r="O34" s="189"/>
      <c r="P34" s="189"/>
      <c r="Q34" s="221"/>
      <c r="R34" s="177"/>
      <c r="S34" s="189"/>
      <c r="T34" s="189"/>
      <c r="U34" s="221"/>
      <c r="V34" s="177"/>
      <c r="W34" s="189"/>
      <c r="X34" s="190"/>
      <c r="Y34" s="173"/>
      <c r="Z34" s="174">
        <v>15</v>
      </c>
      <c r="AA34" s="314" t="s">
        <v>5</v>
      </c>
    </row>
    <row r="35" spans="1:27" s="52" customFormat="1" ht="20.25" customHeight="1" hidden="1">
      <c r="A35" s="390" t="s">
        <v>116</v>
      </c>
      <c r="B35" s="219" t="s">
        <v>10</v>
      </c>
      <c r="C35" s="220" t="s">
        <v>138</v>
      </c>
      <c r="D35" s="177">
        <v>15</v>
      </c>
      <c r="E35" s="221">
        <v>450</v>
      </c>
      <c r="F35" s="171">
        <f t="shared" si="8"/>
        <v>0</v>
      </c>
      <c r="G35" s="187">
        <f t="shared" si="9"/>
        <v>0</v>
      </c>
      <c r="H35" s="383"/>
      <c r="I35" s="187">
        <f t="shared" si="10"/>
        <v>0</v>
      </c>
      <c r="J35" s="379">
        <f t="shared" si="7"/>
        <v>450</v>
      </c>
      <c r="K35" s="222"/>
      <c r="L35" s="190"/>
      <c r="M35" s="192"/>
      <c r="N35" s="176"/>
      <c r="O35" s="189"/>
      <c r="P35" s="190"/>
      <c r="Q35" s="192"/>
      <c r="R35" s="176"/>
      <c r="S35" s="189"/>
      <c r="T35" s="190"/>
      <c r="U35" s="192"/>
      <c r="V35" s="176"/>
      <c r="W35" s="189"/>
      <c r="X35" s="190"/>
      <c r="Y35" s="192"/>
      <c r="Z35" s="176">
        <v>15</v>
      </c>
      <c r="AA35" s="314" t="s">
        <v>5</v>
      </c>
    </row>
    <row r="36" spans="1:27" s="52" customFormat="1" ht="20.25" customHeight="1" hidden="1">
      <c r="A36" s="387"/>
      <c r="B36" s="175"/>
      <c r="C36" s="200"/>
      <c r="D36" s="170"/>
      <c r="E36" s="145"/>
      <c r="F36" s="171">
        <f t="shared" si="8"/>
        <v>0</v>
      </c>
      <c r="G36" s="187">
        <f t="shared" si="9"/>
        <v>0</v>
      </c>
      <c r="H36" s="383"/>
      <c r="I36" s="187">
        <f t="shared" si="10"/>
        <v>0</v>
      </c>
      <c r="J36" s="379">
        <f t="shared" si="7"/>
        <v>0</v>
      </c>
      <c r="K36" s="223"/>
      <c r="L36" s="171"/>
      <c r="M36" s="173"/>
      <c r="N36" s="174"/>
      <c r="O36" s="172"/>
      <c r="P36" s="171"/>
      <c r="Q36" s="173"/>
      <c r="R36" s="174"/>
      <c r="S36" s="172"/>
      <c r="T36" s="171"/>
      <c r="U36" s="173"/>
      <c r="V36" s="174"/>
      <c r="W36" s="172"/>
      <c r="X36" s="171"/>
      <c r="Y36" s="173"/>
      <c r="Z36" s="174"/>
      <c r="AA36" s="314" t="s">
        <v>5</v>
      </c>
    </row>
    <row r="37" spans="1:27" s="52" customFormat="1" ht="20.25" customHeight="1" hidden="1">
      <c r="A37" s="387" t="s">
        <v>160</v>
      </c>
      <c r="B37" s="175" t="s">
        <v>134</v>
      </c>
      <c r="C37" s="200" t="s">
        <v>138</v>
      </c>
      <c r="D37" s="170">
        <v>4</v>
      </c>
      <c r="E37" s="145">
        <v>120</v>
      </c>
      <c r="F37" s="171">
        <f t="shared" si="8"/>
        <v>48</v>
      </c>
      <c r="G37" s="187">
        <f t="shared" si="9"/>
        <v>32</v>
      </c>
      <c r="H37" s="383"/>
      <c r="I37" s="187">
        <f t="shared" si="10"/>
        <v>16</v>
      </c>
      <c r="J37" s="379">
        <f t="shared" si="7"/>
        <v>72</v>
      </c>
      <c r="K37" s="223"/>
      <c r="L37" s="171"/>
      <c r="M37" s="173"/>
      <c r="N37" s="174"/>
      <c r="O37" s="172"/>
      <c r="P37" s="171"/>
      <c r="Q37" s="173"/>
      <c r="R37" s="174"/>
      <c r="S37" s="224">
        <v>2</v>
      </c>
      <c r="T37" s="225">
        <v>1</v>
      </c>
      <c r="U37" s="226">
        <v>1</v>
      </c>
      <c r="V37" s="174">
        <v>4</v>
      </c>
      <c r="W37" s="172"/>
      <c r="X37" s="171"/>
      <c r="Y37" s="173"/>
      <c r="Z37" s="174"/>
      <c r="AA37" s="314" t="s">
        <v>5</v>
      </c>
    </row>
    <row r="38" spans="1:27" s="52" customFormat="1" ht="20.25" customHeight="1" hidden="1">
      <c r="A38" s="386" t="s">
        <v>161</v>
      </c>
      <c r="B38" s="175" t="s">
        <v>118</v>
      </c>
      <c r="C38" s="200" t="s">
        <v>138</v>
      </c>
      <c r="D38" s="170">
        <v>5</v>
      </c>
      <c r="E38" s="145">
        <f>D38*30</f>
        <v>150</v>
      </c>
      <c r="F38" s="171">
        <f t="shared" si="8"/>
        <v>80</v>
      </c>
      <c r="G38" s="187">
        <f t="shared" si="9"/>
        <v>48</v>
      </c>
      <c r="H38" s="383"/>
      <c r="I38" s="187">
        <f t="shared" si="10"/>
        <v>32</v>
      </c>
      <c r="J38" s="379">
        <f t="shared" si="7"/>
        <v>70</v>
      </c>
      <c r="K38" s="223"/>
      <c r="L38" s="171"/>
      <c r="M38" s="173"/>
      <c r="N38" s="174"/>
      <c r="O38" s="227"/>
      <c r="P38" s="228"/>
      <c r="Q38" s="229"/>
      <c r="R38" s="230"/>
      <c r="S38" s="172">
        <v>3</v>
      </c>
      <c r="T38" s="171"/>
      <c r="U38" s="173">
        <v>2</v>
      </c>
      <c r="V38" s="174">
        <v>5</v>
      </c>
      <c r="W38" s="172"/>
      <c r="X38" s="171"/>
      <c r="Y38" s="173"/>
      <c r="Z38" s="170"/>
      <c r="AA38" s="314" t="s">
        <v>5</v>
      </c>
    </row>
    <row r="39" spans="1:27" s="52" customFormat="1" ht="20.25" customHeight="1">
      <c r="A39" s="385" t="s">
        <v>206</v>
      </c>
      <c r="B39" s="169" t="s">
        <v>118</v>
      </c>
      <c r="C39" s="142" t="s">
        <v>138</v>
      </c>
      <c r="D39" s="142">
        <v>4</v>
      </c>
      <c r="E39" s="162">
        <f>D39*30</f>
        <v>120</v>
      </c>
      <c r="F39" s="171">
        <f t="shared" si="8"/>
        <v>64</v>
      </c>
      <c r="G39" s="223">
        <f t="shared" si="9"/>
        <v>32</v>
      </c>
      <c r="H39" s="171"/>
      <c r="I39" s="171">
        <f t="shared" si="10"/>
        <v>32</v>
      </c>
      <c r="J39" s="379">
        <f t="shared" si="7"/>
        <v>56</v>
      </c>
      <c r="K39" s="231"/>
      <c r="L39" s="162"/>
      <c r="M39" s="164"/>
      <c r="N39" s="165"/>
      <c r="O39" s="227"/>
      <c r="P39" s="228"/>
      <c r="Q39" s="229"/>
      <c r="R39" s="230"/>
      <c r="S39" s="163">
        <v>2</v>
      </c>
      <c r="T39" s="162"/>
      <c r="U39" s="164">
        <v>2</v>
      </c>
      <c r="V39" s="165">
        <v>4</v>
      </c>
      <c r="W39" s="163"/>
      <c r="X39" s="162"/>
      <c r="Y39" s="164"/>
      <c r="Z39" s="161"/>
      <c r="AA39" s="314" t="s">
        <v>5</v>
      </c>
    </row>
    <row r="40" spans="1:91" s="21" customFormat="1" ht="18" customHeight="1" thickBot="1">
      <c r="A40" s="391" t="s">
        <v>162</v>
      </c>
      <c r="B40" s="232" t="s">
        <v>65</v>
      </c>
      <c r="C40" s="233" t="s">
        <v>138</v>
      </c>
      <c r="D40" s="233">
        <v>4</v>
      </c>
      <c r="E40" s="180">
        <f>D40*30</f>
        <v>120</v>
      </c>
      <c r="F40" s="171">
        <f>G40+H40+I40</f>
        <v>64</v>
      </c>
      <c r="G40" s="223">
        <f>S40*16</f>
        <v>32</v>
      </c>
      <c r="H40" s="171">
        <f>T40*16</f>
        <v>32</v>
      </c>
      <c r="I40" s="171"/>
      <c r="J40" s="379">
        <f>E40-F40</f>
        <v>56</v>
      </c>
      <c r="K40" s="235"/>
      <c r="L40" s="180"/>
      <c r="M40" s="183"/>
      <c r="N40" s="184"/>
      <c r="O40" s="236"/>
      <c r="P40" s="181"/>
      <c r="Q40" s="237"/>
      <c r="R40" s="234"/>
      <c r="S40" s="182">
        <v>2</v>
      </c>
      <c r="T40" s="183">
        <v>2</v>
      </c>
      <c r="V40" s="184">
        <v>4</v>
      </c>
      <c r="W40" s="182"/>
      <c r="X40" s="180"/>
      <c r="Y40" s="183"/>
      <c r="Z40" s="178"/>
      <c r="AA40" s="314" t="s">
        <v>5</v>
      </c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</row>
    <row r="41" spans="1:91" s="21" customFormat="1" ht="18" customHeight="1" thickBot="1">
      <c r="A41" s="392"/>
      <c r="B41" s="238" t="s">
        <v>198</v>
      </c>
      <c r="C41" s="196"/>
      <c r="D41" s="196">
        <f>D27+D29+D31+D39</f>
        <v>16</v>
      </c>
      <c r="E41" s="196">
        <f>D41*30</f>
        <v>480</v>
      </c>
      <c r="F41" s="196"/>
      <c r="G41" s="196"/>
      <c r="H41" s="196"/>
      <c r="I41" s="196"/>
      <c r="J41" s="485"/>
      <c r="K41" s="486">
        <f>K27+K29+K31+K39</f>
        <v>0</v>
      </c>
      <c r="L41" s="196">
        <f aca="true" t="shared" si="11" ref="L41:Z41">L27+L29+L31+L39</f>
        <v>0</v>
      </c>
      <c r="M41" s="196">
        <f t="shared" si="11"/>
        <v>0</v>
      </c>
      <c r="N41" s="196">
        <f t="shared" si="11"/>
        <v>0</v>
      </c>
      <c r="O41" s="196">
        <f t="shared" si="11"/>
        <v>2</v>
      </c>
      <c r="P41" s="196">
        <f t="shared" si="11"/>
        <v>1</v>
      </c>
      <c r="Q41" s="196">
        <f t="shared" si="11"/>
        <v>1</v>
      </c>
      <c r="R41" s="196">
        <f t="shared" si="11"/>
        <v>4</v>
      </c>
      <c r="S41" s="196">
        <f>S27+S29+S31+S39</f>
        <v>6</v>
      </c>
      <c r="T41" s="196">
        <f t="shared" si="11"/>
        <v>2</v>
      </c>
      <c r="U41" s="196">
        <f t="shared" si="11"/>
        <v>4</v>
      </c>
      <c r="V41" s="196">
        <f t="shared" si="11"/>
        <v>12</v>
      </c>
      <c r="W41" s="196">
        <f>W27+W29+W31+W39</f>
        <v>0</v>
      </c>
      <c r="X41" s="196">
        <f t="shared" si="11"/>
        <v>0</v>
      </c>
      <c r="Y41" s="196">
        <f t="shared" si="11"/>
        <v>0</v>
      </c>
      <c r="Z41" s="487">
        <f t="shared" si="11"/>
        <v>0</v>
      </c>
      <c r="AA41" s="132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</row>
    <row r="42" spans="1:91" s="5" customFormat="1" ht="18" customHeight="1" thickBot="1">
      <c r="A42" s="393" t="s">
        <v>116</v>
      </c>
      <c r="B42" s="239" t="s">
        <v>199</v>
      </c>
      <c r="C42" s="241" t="s">
        <v>138</v>
      </c>
      <c r="D42" s="241">
        <v>15</v>
      </c>
      <c r="E42" s="240">
        <v>450</v>
      </c>
      <c r="F42" s="241"/>
      <c r="G42" s="240"/>
      <c r="H42" s="240"/>
      <c r="I42" s="240"/>
      <c r="J42" s="240"/>
      <c r="K42" s="240"/>
      <c r="L42" s="240"/>
      <c r="M42" s="242"/>
      <c r="N42" s="324"/>
      <c r="O42" s="322"/>
      <c r="P42" s="240"/>
      <c r="Q42" s="242"/>
      <c r="R42" s="324"/>
      <c r="S42" s="322"/>
      <c r="T42" s="240"/>
      <c r="U42" s="242"/>
      <c r="V42" s="324"/>
      <c r="W42" s="322"/>
      <c r="X42" s="240"/>
      <c r="Y42" s="242"/>
      <c r="Z42" s="324">
        <v>15</v>
      </c>
      <c r="AA42" s="139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7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</row>
    <row r="43" spans="1:91" s="52" customFormat="1" ht="15.75" customHeight="1" thickBot="1">
      <c r="A43" s="306" t="s">
        <v>11</v>
      </c>
      <c r="B43" s="243" t="s">
        <v>201</v>
      </c>
      <c r="C43" s="244"/>
      <c r="D43" s="325">
        <f>D25+D41+D42</f>
        <v>120</v>
      </c>
      <c r="E43" s="245"/>
      <c r="F43" s="245"/>
      <c r="G43" s="245"/>
      <c r="H43" s="245"/>
      <c r="I43" s="245"/>
      <c r="J43" s="245"/>
      <c r="K43" s="245">
        <f aca="true" t="shared" si="12" ref="K43:R43">K25+K41</f>
        <v>15</v>
      </c>
      <c r="L43" s="245">
        <f t="shared" si="12"/>
        <v>8</v>
      </c>
      <c r="M43" s="245">
        <f t="shared" si="12"/>
        <v>4</v>
      </c>
      <c r="N43" s="325">
        <f t="shared" si="12"/>
        <v>28</v>
      </c>
      <c r="O43" s="245">
        <f t="shared" si="12"/>
        <v>14</v>
      </c>
      <c r="P43" s="245">
        <f t="shared" si="12"/>
        <v>8</v>
      </c>
      <c r="Q43" s="245">
        <f t="shared" si="12"/>
        <v>4</v>
      </c>
      <c r="R43" s="325">
        <f t="shared" si="12"/>
        <v>32</v>
      </c>
      <c r="S43" s="245">
        <f aca="true" t="shared" si="13" ref="S43:Y43">S25+S41</f>
        <v>20</v>
      </c>
      <c r="T43" s="245">
        <f t="shared" si="13"/>
        <v>8</v>
      </c>
      <c r="U43" s="245">
        <f t="shared" si="13"/>
        <v>11</v>
      </c>
      <c r="V43" s="325">
        <f t="shared" si="13"/>
        <v>40</v>
      </c>
      <c r="W43" s="245">
        <f t="shared" si="13"/>
        <v>0</v>
      </c>
      <c r="X43" s="245">
        <f t="shared" si="13"/>
        <v>0</v>
      </c>
      <c r="Y43" s="245">
        <f t="shared" si="13"/>
        <v>0</v>
      </c>
      <c r="Z43" s="325">
        <f>Z25+Z41+Z42</f>
        <v>20</v>
      </c>
      <c r="AA43" s="140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80"/>
      <c r="AQ43" s="78"/>
      <c r="AR43" s="80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</row>
    <row r="44" spans="1:91" s="77" customFormat="1" ht="22.5" customHeight="1">
      <c r="A44" s="462"/>
      <c r="B44" s="257" t="s">
        <v>16</v>
      </c>
      <c r="C44" s="258"/>
      <c r="D44" s="463">
        <f>D43+'1-2 курс'!D55-D42-D18-D24-'1-2 курс'!D42</f>
        <v>210</v>
      </c>
      <c r="E44" s="399">
        <f>D44*30</f>
        <v>6300</v>
      </c>
      <c r="F44" s="259"/>
      <c r="G44" s="259"/>
      <c r="H44" s="259"/>
      <c r="I44" s="259"/>
      <c r="J44" s="260"/>
      <c r="K44" s="464"/>
      <c r="L44" s="465"/>
      <c r="M44" s="465"/>
      <c r="N44" s="466"/>
      <c r="O44" s="467"/>
      <c r="P44" s="465"/>
      <c r="Q44" s="465"/>
      <c r="R44" s="468"/>
      <c r="S44" s="469"/>
      <c r="T44" s="465"/>
      <c r="U44" s="465"/>
      <c r="V44" s="466"/>
      <c r="W44" s="469"/>
      <c r="X44" s="465"/>
      <c r="Y44" s="465"/>
      <c r="Z44" s="466"/>
      <c r="AA44" s="470"/>
      <c r="AB44" s="81"/>
      <c r="AC44" s="81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</row>
    <row r="45" spans="1:91" s="77" customFormat="1" ht="19.5" customHeight="1">
      <c r="A45" s="109"/>
      <c r="B45" s="265" t="s">
        <v>17</v>
      </c>
      <c r="C45" s="258"/>
      <c r="D45" s="320">
        <v>15</v>
      </c>
      <c r="E45" s="399">
        <f>D45*30</f>
        <v>450</v>
      </c>
      <c r="F45" s="266"/>
      <c r="G45" s="266"/>
      <c r="H45" s="266"/>
      <c r="I45" s="266"/>
      <c r="J45" s="267"/>
      <c r="K45" s="268"/>
      <c r="L45" s="167"/>
      <c r="M45" s="167"/>
      <c r="N45" s="261"/>
      <c r="O45" s="262"/>
      <c r="P45" s="167"/>
      <c r="Q45" s="167"/>
      <c r="R45" s="263"/>
      <c r="S45" s="264"/>
      <c r="T45" s="167"/>
      <c r="U45" s="167"/>
      <c r="V45" s="261"/>
      <c r="W45" s="264"/>
      <c r="X45" s="167"/>
      <c r="Y45" s="167"/>
      <c r="Z45" s="261"/>
      <c r="AA45" s="53"/>
      <c r="AB45" s="81"/>
      <c r="AC45" s="81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</row>
    <row r="46" spans="1:91" s="77" customFormat="1" ht="22.5" customHeight="1">
      <c r="A46" s="109"/>
      <c r="B46" s="265" t="s">
        <v>51</v>
      </c>
      <c r="C46" s="258"/>
      <c r="D46" s="320">
        <v>15</v>
      </c>
      <c r="E46" s="399">
        <f>D46*30</f>
        <v>450</v>
      </c>
      <c r="F46" s="266"/>
      <c r="G46" s="266"/>
      <c r="H46" s="266"/>
      <c r="I46" s="266"/>
      <c r="J46" s="267"/>
      <c r="K46" s="268"/>
      <c r="L46" s="167"/>
      <c r="M46" s="167"/>
      <c r="N46" s="261"/>
      <c r="O46" s="262"/>
      <c r="P46" s="167"/>
      <c r="Q46" s="167"/>
      <c r="R46" s="263"/>
      <c r="S46" s="264"/>
      <c r="T46" s="167"/>
      <c r="U46" s="167"/>
      <c r="V46" s="261"/>
      <c r="W46" s="264"/>
      <c r="X46" s="167"/>
      <c r="Y46" s="167"/>
      <c r="Z46" s="261"/>
      <c r="AA46" s="53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</row>
    <row r="47" spans="1:91" s="5" customFormat="1" ht="21" thickBot="1">
      <c r="A47" s="110"/>
      <c r="B47" s="269" t="s">
        <v>18</v>
      </c>
      <c r="C47" s="270"/>
      <c r="D47" s="459">
        <f>SUM(D44:D46)</f>
        <v>240</v>
      </c>
      <c r="E47" s="399">
        <f>D47*30</f>
        <v>7200</v>
      </c>
      <c r="F47" s="271"/>
      <c r="G47" s="271"/>
      <c r="H47" s="271"/>
      <c r="I47" s="271"/>
      <c r="J47" s="272"/>
      <c r="K47" s="273"/>
      <c r="L47" s="274"/>
      <c r="M47" s="274"/>
      <c r="N47" s="275"/>
      <c r="O47" s="276"/>
      <c r="P47" s="274"/>
      <c r="Q47" s="274"/>
      <c r="R47" s="277"/>
      <c r="S47" s="278"/>
      <c r="T47" s="274"/>
      <c r="U47" s="274"/>
      <c r="V47" s="275"/>
      <c r="W47" s="278"/>
      <c r="X47" s="274"/>
      <c r="Y47" s="274"/>
      <c r="Z47" s="275"/>
      <c r="AA47" s="92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</row>
    <row r="48" spans="1:91" s="77" customFormat="1" ht="15.75" customHeight="1" thickBot="1">
      <c r="A48" s="136"/>
      <c r="B48" s="246" t="s">
        <v>19</v>
      </c>
      <c r="C48" s="247"/>
      <c r="D48" s="247"/>
      <c r="E48" s="321"/>
      <c r="F48" s="247"/>
      <c r="G48" s="247"/>
      <c r="H48" s="247"/>
      <c r="I48" s="247"/>
      <c r="J48" s="248"/>
      <c r="K48" s="249"/>
      <c r="L48" s="250"/>
      <c r="M48" s="256"/>
      <c r="N48" s="252"/>
      <c r="O48" s="253"/>
      <c r="P48" s="254"/>
      <c r="Q48" s="255"/>
      <c r="R48" s="256"/>
      <c r="S48" s="249"/>
      <c r="T48" s="250"/>
      <c r="U48" s="255"/>
      <c r="V48" s="251"/>
      <c r="W48" s="249"/>
      <c r="X48" s="255"/>
      <c r="Y48" s="255"/>
      <c r="Z48" s="256"/>
      <c r="AA48" s="137"/>
      <c r="AB48" s="81"/>
      <c r="AC48" s="81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9"/>
      <c r="AR48" s="79"/>
      <c r="AS48" s="79"/>
      <c r="AT48" s="79"/>
      <c r="AU48" s="79"/>
      <c r="AV48" s="81"/>
      <c r="AW48" s="81"/>
      <c r="AX48" s="81"/>
      <c r="AY48" s="81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</row>
    <row r="49" spans="1:27" s="37" customFormat="1" ht="18" customHeight="1" thickBot="1">
      <c r="A49" s="392"/>
      <c r="B49" s="471" t="s">
        <v>233</v>
      </c>
      <c r="C49" s="472" t="s">
        <v>34</v>
      </c>
      <c r="D49" s="473">
        <v>6</v>
      </c>
      <c r="E49" s="474">
        <f>D49*30</f>
        <v>180</v>
      </c>
      <c r="F49" s="475">
        <f>G49+H49+I49</f>
        <v>128</v>
      </c>
      <c r="G49" s="476">
        <f>K49*16</f>
        <v>0</v>
      </c>
      <c r="H49" s="477">
        <f>L49*16</f>
        <v>0</v>
      </c>
      <c r="I49" s="478">
        <f>M49*16+Q49*16</f>
        <v>128</v>
      </c>
      <c r="J49" s="479">
        <f>E49-F49</f>
        <v>52</v>
      </c>
      <c r="K49" s="480"/>
      <c r="L49" s="481"/>
      <c r="M49" s="482">
        <v>4</v>
      </c>
      <c r="N49" s="483">
        <v>3</v>
      </c>
      <c r="O49" s="480"/>
      <c r="P49" s="481"/>
      <c r="Q49" s="482">
        <v>4</v>
      </c>
      <c r="R49" s="483">
        <v>3</v>
      </c>
      <c r="S49" s="480"/>
      <c r="T49" s="481"/>
      <c r="U49" s="482"/>
      <c r="V49" s="483"/>
      <c r="W49" s="480"/>
      <c r="X49" s="481"/>
      <c r="Y49" s="482"/>
      <c r="Z49" s="473"/>
      <c r="AA49" s="484"/>
    </row>
    <row r="50" spans="1:51" s="5" customFormat="1" ht="9" customHeight="1" thickBot="1">
      <c r="A50" s="138"/>
      <c r="B50" s="279"/>
      <c r="C50" s="279"/>
      <c r="D50" s="279"/>
      <c r="E50" s="280"/>
      <c r="F50" s="279"/>
      <c r="G50" s="279"/>
      <c r="H50" s="279"/>
      <c r="I50" s="279"/>
      <c r="J50" s="280"/>
      <c r="K50" s="279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105"/>
      <c r="AK50" s="4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2"/>
      <c r="AW50" s="2"/>
      <c r="AX50" s="6"/>
      <c r="AY50" s="2"/>
    </row>
    <row r="51" spans="1:51" s="5" customFormat="1" ht="20.25" customHeight="1">
      <c r="A51" s="572" t="s">
        <v>52</v>
      </c>
      <c r="B51" s="574" t="s">
        <v>12</v>
      </c>
      <c r="C51" s="576" t="s">
        <v>53</v>
      </c>
      <c r="D51" s="576" t="s">
        <v>54</v>
      </c>
      <c r="E51" s="576" t="s">
        <v>55</v>
      </c>
      <c r="F51" s="281"/>
      <c r="G51" s="281"/>
      <c r="H51" s="546"/>
      <c r="I51" s="557" t="s">
        <v>187</v>
      </c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9"/>
      <c r="U51" s="546" t="s">
        <v>188</v>
      </c>
      <c r="V51" s="546" t="s">
        <v>54</v>
      </c>
      <c r="W51" s="566" t="s">
        <v>189</v>
      </c>
      <c r="X51" s="567"/>
      <c r="Y51" s="282"/>
      <c r="Z51" s="282"/>
      <c r="AA51" s="106"/>
      <c r="AK51" s="1"/>
      <c r="AL51" s="2"/>
      <c r="AM51" s="2"/>
      <c r="AN51" s="2"/>
      <c r="AO51" s="2"/>
      <c r="AP51" s="2"/>
      <c r="AQ51" s="2"/>
      <c r="AR51" s="2"/>
      <c r="AS51" s="3"/>
      <c r="AT51" s="3"/>
      <c r="AU51" s="3"/>
      <c r="AV51" s="2"/>
      <c r="AW51" s="2"/>
      <c r="AX51" s="2"/>
      <c r="AY51" s="2"/>
    </row>
    <row r="52" spans="1:27" s="12" customFormat="1" ht="26.25" customHeight="1" thickBot="1">
      <c r="A52" s="573"/>
      <c r="B52" s="575"/>
      <c r="C52" s="577"/>
      <c r="D52" s="577"/>
      <c r="E52" s="577"/>
      <c r="F52" s="281"/>
      <c r="G52" s="281"/>
      <c r="H52" s="547"/>
      <c r="I52" s="560"/>
      <c r="J52" s="561"/>
      <c r="K52" s="561"/>
      <c r="L52" s="561"/>
      <c r="M52" s="561"/>
      <c r="N52" s="561"/>
      <c r="O52" s="561"/>
      <c r="P52" s="561"/>
      <c r="Q52" s="561"/>
      <c r="R52" s="561"/>
      <c r="S52" s="561"/>
      <c r="T52" s="562"/>
      <c r="U52" s="547"/>
      <c r="V52" s="565"/>
      <c r="W52" s="568"/>
      <c r="X52" s="569"/>
      <c r="Y52" s="283"/>
      <c r="Z52" s="283"/>
      <c r="AA52" s="107"/>
    </row>
    <row r="53" spans="1:27" s="12" customFormat="1" ht="15" customHeight="1" thickBot="1">
      <c r="A53" s="317">
        <v>1</v>
      </c>
      <c r="B53" s="284" t="s">
        <v>43</v>
      </c>
      <c r="C53" s="285">
        <v>4</v>
      </c>
      <c r="D53" s="286">
        <v>5</v>
      </c>
      <c r="E53" s="286">
        <v>4</v>
      </c>
      <c r="F53" s="287"/>
      <c r="G53" s="287"/>
      <c r="H53" s="288">
        <v>1</v>
      </c>
      <c r="I53" s="551" t="s">
        <v>190</v>
      </c>
      <c r="J53" s="552"/>
      <c r="K53" s="552"/>
      <c r="L53" s="552"/>
      <c r="M53" s="552"/>
      <c r="N53" s="552"/>
      <c r="O53" s="552"/>
      <c r="P53" s="552"/>
      <c r="Q53" s="552"/>
      <c r="R53" s="552"/>
      <c r="S53" s="552"/>
      <c r="T53" s="553"/>
      <c r="U53" s="288">
        <v>4</v>
      </c>
      <c r="V53" s="289"/>
      <c r="W53" s="563">
        <v>1</v>
      </c>
      <c r="X53" s="564"/>
      <c r="Y53" s="290"/>
      <c r="Z53" s="290"/>
      <c r="AA53" s="108"/>
    </row>
    <row r="54" spans="1:27" ht="15.75" customHeight="1" thickBot="1">
      <c r="A54" s="318">
        <v>2</v>
      </c>
      <c r="B54" s="291" t="s">
        <v>47</v>
      </c>
      <c r="C54" s="292">
        <v>6</v>
      </c>
      <c r="D54" s="293">
        <v>5</v>
      </c>
      <c r="E54" s="293">
        <v>5</v>
      </c>
      <c r="F54" s="287"/>
      <c r="G54" s="287"/>
      <c r="H54" s="230">
        <v>2</v>
      </c>
      <c r="I54" s="554" t="s">
        <v>186</v>
      </c>
      <c r="J54" s="555"/>
      <c r="K54" s="555"/>
      <c r="L54" s="555"/>
      <c r="M54" s="555"/>
      <c r="N54" s="555"/>
      <c r="O54" s="555"/>
      <c r="P54" s="555"/>
      <c r="Q54" s="555"/>
      <c r="R54" s="555"/>
      <c r="S54" s="555"/>
      <c r="T54" s="556"/>
      <c r="U54" s="294">
        <v>8</v>
      </c>
      <c r="V54" s="295"/>
      <c r="W54" s="570">
        <v>2</v>
      </c>
      <c r="X54" s="571"/>
      <c r="Y54" s="290"/>
      <c r="Z54" s="290"/>
      <c r="AA54" s="108"/>
    </row>
    <row r="55" spans="1:27" ht="17.25" customHeight="1" thickBot="1">
      <c r="A55" s="136">
        <v>3</v>
      </c>
      <c r="B55" s="296" t="s">
        <v>128</v>
      </c>
      <c r="C55" s="297">
        <v>8</v>
      </c>
      <c r="D55" s="297">
        <v>5</v>
      </c>
      <c r="E55" s="297">
        <v>5</v>
      </c>
      <c r="F55" s="298"/>
      <c r="G55" s="298"/>
      <c r="H55" s="299">
        <v>3</v>
      </c>
      <c r="I55" s="554" t="s">
        <v>191</v>
      </c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6"/>
      <c r="U55" s="300">
        <v>8</v>
      </c>
      <c r="V55" s="289">
        <v>15</v>
      </c>
      <c r="W55" s="563">
        <v>2</v>
      </c>
      <c r="X55" s="564"/>
      <c r="Y55" s="290"/>
      <c r="Z55" s="290"/>
      <c r="AA55" s="108"/>
    </row>
    <row r="56" spans="1:27" ht="17.25" customHeight="1">
      <c r="A56" s="319"/>
      <c r="B56" s="301"/>
      <c r="C56" s="11"/>
      <c r="D56" s="11"/>
      <c r="E56" s="11"/>
      <c r="F56" s="11"/>
      <c r="G56" s="11"/>
      <c r="H56" s="11"/>
      <c r="I56" s="302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0"/>
    </row>
    <row r="57" spans="1:27" ht="20.25">
      <c r="A57" s="111"/>
      <c r="B57" s="301" t="s">
        <v>236</v>
      </c>
      <c r="C57" s="303"/>
      <c r="D57" s="303"/>
      <c r="E57" s="303"/>
      <c r="F57" s="303"/>
      <c r="G57" s="303"/>
      <c r="H57" s="303"/>
      <c r="I57" s="301"/>
      <c r="J57" s="301"/>
      <c r="K57" s="304"/>
      <c r="L57" s="304"/>
      <c r="M57" s="301"/>
      <c r="N57" s="304"/>
      <c r="O57" s="304"/>
      <c r="P57" s="304"/>
      <c r="Q57" s="304"/>
      <c r="R57" s="301"/>
      <c r="S57" s="304"/>
      <c r="T57" s="304"/>
      <c r="U57" s="301"/>
      <c r="V57" s="304"/>
      <c r="W57" s="304"/>
      <c r="X57" s="301"/>
      <c r="Y57" s="304"/>
      <c r="Z57" s="304"/>
      <c r="AA57" s="20"/>
    </row>
    <row r="58" spans="1:27" ht="20.25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20"/>
      <c r="L58" s="20"/>
      <c r="M58" s="112" t="s">
        <v>145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</row>
    <row r="59" spans="1:27" ht="20.25">
      <c r="A59" s="17"/>
      <c r="B59" s="111"/>
      <c r="C59" s="17"/>
      <c r="D59" s="17"/>
      <c r="E59" s="17"/>
      <c r="F59" s="17"/>
      <c r="G59" s="17"/>
      <c r="H59" s="17"/>
      <c r="I59" s="111"/>
      <c r="J59" s="111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</row>
    <row r="60" spans="1:27" ht="20.25">
      <c r="A60" s="9"/>
      <c r="B60" s="9"/>
      <c r="C60" s="11"/>
      <c r="D60" s="11"/>
      <c r="E60" s="11"/>
      <c r="F60" s="11"/>
      <c r="G60" s="11"/>
      <c r="H60" s="11"/>
      <c r="I60" s="10"/>
      <c r="J60" s="1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</row>
  </sheetData>
  <sheetProtection/>
  <mergeCells count="35">
    <mergeCell ref="A1:A4"/>
    <mergeCell ref="B1:B4"/>
    <mergeCell ref="C1:C4"/>
    <mergeCell ref="D1:E1"/>
    <mergeCell ref="F1:J1"/>
    <mergeCell ref="K1:Z1"/>
    <mergeCell ref="O3:R3"/>
    <mergeCell ref="W3:Z3"/>
    <mergeCell ref="H51:H52"/>
    <mergeCell ref="AA1:AA4"/>
    <mergeCell ref="D2:D4"/>
    <mergeCell ref="E2:E4"/>
    <mergeCell ref="F2:F4"/>
    <mergeCell ref="G2:I2"/>
    <mergeCell ref="J2:J4"/>
    <mergeCell ref="G3:G4"/>
    <mergeCell ref="H3:H4"/>
    <mergeCell ref="I3:I4"/>
    <mergeCell ref="W55:X55"/>
    <mergeCell ref="V51:V52"/>
    <mergeCell ref="W51:X52"/>
    <mergeCell ref="W53:X53"/>
    <mergeCell ref="W54:X54"/>
    <mergeCell ref="A51:A52"/>
    <mergeCell ref="B51:B52"/>
    <mergeCell ref="C51:C52"/>
    <mergeCell ref="D51:D52"/>
    <mergeCell ref="E51:E52"/>
    <mergeCell ref="U51:U52"/>
    <mergeCell ref="S3:V3"/>
    <mergeCell ref="I53:T53"/>
    <mergeCell ref="I54:T54"/>
    <mergeCell ref="I55:T55"/>
    <mergeCell ref="I51:T52"/>
    <mergeCell ref="K3:N3"/>
  </mergeCells>
  <printOptions horizontalCentered="1" verticalCentered="1"/>
  <pageMargins left="0.25" right="0.25" top="0.75" bottom="0.75" header="0.3" footer="0.3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www.PHILka.RU</cp:lastModifiedBy>
  <cp:lastPrinted>2018-04-13T04:53:32Z</cp:lastPrinted>
  <dcterms:created xsi:type="dcterms:W3CDTF">2004-09-10T11:14:10Z</dcterms:created>
  <dcterms:modified xsi:type="dcterms:W3CDTF">2019-08-27T10:17:55Z</dcterms:modified>
  <cp:category/>
  <cp:version/>
  <cp:contentType/>
  <cp:contentStatus/>
</cp:coreProperties>
</file>