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7110" windowWidth="19440" windowHeight="4380" activeTab="1"/>
  </bookViews>
  <sheets>
    <sheet name="1-2 курс" sheetId="1" r:id="rId1"/>
    <sheet name="3-4 курс (2)" sheetId="3" r:id="rId2"/>
  </sheets>
  <definedNames>
    <definedName name="_xlnm.Print_Area" localSheetId="0">'1-2 курс'!$A$1:$AA$60</definedName>
    <definedName name="_xlnm.Print_Area" localSheetId="1">'3-4 курс (2)'!$A$1:$AA$59</definedName>
  </definedNames>
  <calcPr calcId="145621"/>
</workbook>
</file>

<file path=xl/calcChain.xml><?xml version="1.0" encoding="utf-8"?>
<calcChain xmlns="http://schemas.openxmlformats.org/spreadsheetml/2006/main">
  <c r="L37" i="3" l="1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K37" i="3"/>
  <c r="D37" i="3"/>
  <c r="I48" i="3" l="1"/>
  <c r="F48" i="3" s="1"/>
  <c r="D48" i="3"/>
  <c r="E48" i="3" s="1"/>
  <c r="J48" i="3" s="1"/>
  <c r="G30" i="3" l="1"/>
  <c r="H30" i="3"/>
  <c r="I30" i="3"/>
  <c r="H29" i="3"/>
  <c r="I29" i="3"/>
  <c r="G29" i="3"/>
  <c r="G27" i="3"/>
  <c r="H27" i="3"/>
  <c r="I27" i="3"/>
  <c r="H26" i="3"/>
  <c r="I26" i="3"/>
  <c r="G26" i="3"/>
  <c r="E30" i="3"/>
  <c r="E29" i="3"/>
  <c r="F27" i="3"/>
  <c r="E27" i="3"/>
  <c r="E26" i="3"/>
  <c r="F26" i="3" l="1"/>
  <c r="J26" i="3" s="1"/>
  <c r="F29" i="3"/>
  <c r="J29" i="3"/>
  <c r="F30" i="3"/>
  <c r="J30" i="3" s="1"/>
  <c r="J27" i="3"/>
  <c r="H22" i="3" l="1"/>
  <c r="Z23" i="3"/>
  <c r="Z24" i="3" s="1"/>
  <c r="E51" i="3"/>
  <c r="E50" i="3"/>
  <c r="E44" i="3"/>
  <c r="Q45" i="3"/>
  <c r="M45" i="3"/>
  <c r="L45" i="3"/>
  <c r="I36" i="3"/>
  <c r="H36" i="3"/>
  <c r="G36" i="3"/>
  <c r="E36" i="3"/>
  <c r="I35" i="3"/>
  <c r="H35" i="3"/>
  <c r="G35" i="3"/>
  <c r="E35" i="3"/>
  <c r="I34" i="3"/>
  <c r="H34" i="3"/>
  <c r="G34" i="3"/>
  <c r="E34" i="3"/>
  <c r="I33" i="3"/>
  <c r="H33" i="3"/>
  <c r="G33" i="3"/>
  <c r="E33" i="3"/>
  <c r="I32" i="3"/>
  <c r="H32" i="3"/>
  <c r="G32" i="3"/>
  <c r="E32" i="3"/>
  <c r="I31" i="3"/>
  <c r="I37" i="3" s="1"/>
  <c r="H31" i="3"/>
  <c r="H37" i="3" s="1"/>
  <c r="G31" i="3"/>
  <c r="G37" i="3" s="1"/>
  <c r="E31" i="3"/>
  <c r="E37" i="3" s="1"/>
  <c r="Y24" i="3"/>
  <c r="X24" i="3"/>
  <c r="W24" i="3"/>
  <c r="U24" i="3"/>
  <c r="T24" i="3"/>
  <c r="S24" i="3"/>
  <c r="Q24" i="3"/>
  <c r="P24" i="3"/>
  <c r="O24" i="3"/>
  <c r="M24" i="3"/>
  <c r="L24" i="3"/>
  <c r="K24" i="3"/>
  <c r="D24" i="3"/>
  <c r="E23" i="3"/>
  <c r="E22" i="3"/>
  <c r="V21" i="3"/>
  <c r="H21" i="3"/>
  <c r="G21" i="3"/>
  <c r="E21" i="3"/>
  <c r="V20" i="3"/>
  <c r="I20" i="3"/>
  <c r="H20" i="3"/>
  <c r="G20" i="3"/>
  <c r="E20" i="3"/>
  <c r="V19" i="3"/>
  <c r="I19" i="3"/>
  <c r="H19" i="3"/>
  <c r="G19" i="3"/>
  <c r="E19" i="3"/>
  <c r="V18" i="3"/>
  <c r="I18" i="3"/>
  <c r="H18" i="3"/>
  <c r="G18" i="3"/>
  <c r="E18" i="3"/>
  <c r="V17" i="3"/>
  <c r="I17" i="3"/>
  <c r="G17" i="3"/>
  <c r="E17" i="3"/>
  <c r="R16" i="3"/>
  <c r="E16" i="3"/>
  <c r="R15" i="3"/>
  <c r="H15" i="3"/>
  <c r="G15" i="3"/>
  <c r="E15" i="3"/>
  <c r="R14" i="3"/>
  <c r="I14" i="3"/>
  <c r="H14" i="3"/>
  <c r="G14" i="3"/>
  <c r="E14" i="3"/>
  <c r="R13" i="3"/>
  <c r="H13" i="3"/>
  <c r="G13" i="3"/>
  <c r="F13" i="3"/>
  <c r="E13" i="3"/>
  <c r="H12" i="3"/>
  <c r="G12" i="3"/>
  <c r="E12" i="3"/>
  <c r="R11" i="3"/>
  <c r="I11" i="3"/>
  <c r="H11" i="3"/>
  <c r="G11" i="3"/>
  <c r="F11" i="3" s="1"/>
  <c r="E11" i="3"/>
  <c r="H10" i="3"/>
  <c r="G10" i="3"/>
  <c r="F10" i="3"/>
  <c r="E10" i="3"/>
  <c r="N9" i="3"/>
  <c r="I9" i="3"/>
  <c r="H9" i="3"/>
  <c r="G9" i="3"/>
  <c r="E9" i="3"/>
  <c r="N8" i="3"/>
  <c r="I8" i="3"/>
  <c r="H8" i="3"/>
  <c r="G8" i="3"/>
  <c r="E8" i="3"/>
  <c r="N7" i="3"/>
  <c r="H7" i="3"/>
  <c r="F7" i="3" s="1"/>
  <c r="G7" i="3"/>
  <c r="E7" i="3"/>
  <c r="N6" i="3"/>
  <c r="I6" i="3"/>
  <c r="G6" i="3"/>
  <c r="E6" i="3"/>
  <c r="N5" i="3"/>
  <c r="I5" i="3"/>
  <c r="F5" i="3" s="1"/>
  <c r="H5" i="3"/>
  <c r="G5" i="3"/>
  <c r="E5" i="3"/>
  <c r="F21" i="3" l="1"/>
  <c r="F6" i="3"/>
  <c r="F15" i="3"/>
  <c r="J15" i="3" s="1"/>
  <c r="F31" i="3"/>
  <c r="J31" i="3" s="1"/>
  <c r="J37" i="3" s="1"/>
  <c r="F33" i="3"/>
  <c r="J33" i="3" s="1"/>
  <c r="F17" i="3"/>
  <c r="D45" i="3"/>
  <c r="J10" i="3"/>
  <c r="J11" i="3"/>
  <c r="R24" i="3"/>
  <c r="R45" i="3" s="1"/>
  <c r="J13" i="3"/>
  <c r="U45" i="3"/>
  <c r="J7" i="3"/>
  <c r="F9" i="3"/>
  <c r="J9" i="3" s="1"/>
  <c r="J17" i="3"/>
  <c r="V24" i="3"/>
  <c r="F19" i="3"/>
  <c r="J19" i="3" s="1"/>
  <c r="J21" i="3"/>
  <c r="F32" i="3"/>
  <c r="J32" i="3" s="1"/>
  <c r="F34" i="3"/>
  <c r="J34" i="3" s="1"/>
  <c r="F36" i="3"/>
  <c r="J36" i="3" s="1"/>
  <c r="W45" i="3"/>
  <c r="F8" i="3"/>
  <c r="J8" i="3" s="1"/>
  <c r="F12" i="3"/>
  <c r="F14" i="3"/>
  <c r="F18" i="3"/>
  <c r="J18" i="3" s="1"/>
  <c r="F20" i="3"/>
  <c r="J20" i="3" s="1"/>
  <c r="P45" i="3"/>
  <c r="Y45" i="3"/>
  <c r="Z45" i="3"/>
  <c r="J22" i="3"/>
  <c r="X45" i="3"/>
  <c r="V45" i="3"/>
  <c r="T45" i="3"/>
  <c r="F35" i="3"/>
  <c r="J35" i="3" s="1"/>
  <c r="J5" i="3"/>
  <c r="I24" i="3"/>
  <c r="G24" i="3"/>
  <c r="O45" i="3"/>
  <c r="O46" i="3" s="1"/>
  <c r="S45" i="3"/>
  <c r="N24" i="3"/>
  <c r="N45" i="3" s="1"/>
  <c r="J12" i="3"/>
  <c r="K45" i="3"/>
  <c r="K46" i="3" s="1"/>
  <c r="E24" i="3"/>
  <c r="H24" i="3"/>
  <c r="H45" i="3" s="1"/>
  <c r="J14" i="3"/>
  <c r="J6" i="3"/>
  <c r="F37" i="3" l="1"/>
  <c r="S46" i="3"/>
  <c r="W46" i="3"/>
  <c r="G45" i="3"/>
  <c r="I45" i="3"/>
  <c r="F24" i="3"/>
  <c r="J24" i="3"/>
  <c r="E45" i="3"/>
  <c r="F45" i="3" l="1"/>
  <c r="J45" i="3"/>
  <c r="L55" i="1" l="1"/>
  <c r="M55" i="1"/>
  <c r="O55" i="1"/>
  <c r="P55" i="1"/>
  <c r="Q55" i="1"/>
  <c r="S55" i="1"/>
  <c r="T55" i="1"/>
  <c r="U55" i="1"/>
  <c r="W55" i="1"/>
  <c r="X55" i="1"/>
  <c r="Y55" i="1"/>
  <c r="K55" i="1"/>
  <c r="D55" i="1"/>
  <c r="H54" i="1"/>
  <c r="G54" i="1"/>
  <c r="E54" i="1"/>
  <c r="Z53" i="1"/>
  <c r="H53" i="1"/>
  <c r="G53" i="1"/>
  <c r="E53" i="1"/>
  <c r="Z52" i="1"/>
  <c r="Z55" i="1" s="1"/>
  <c r="I52" i="1"/>
  <c r="F52" i="1" s="1"/>
  <c r="J52" i="1" s="1"/>
  <c r="E52" i="1"/>
  <c r="I51" i="1"/>
  <c r="G51" i="1"/>
  <c r="E51" i="1"/>
  <c r="I50" i="1"/>
  <c r="G50" i="1"/>
  <c r="E50" i="1"/>
  <c r="I49" i="1"/>
  <c r="G49" i="1"/>
  <c r="E49" i="1"/>
  <c r="I48" i="1"/>
  <c r="G48" i="1"/>
  <c r="E48" i="1"/>
  <c r="I47" i="1"/>
  <c r="G47" i="1"/>
  <c r="F47" i="1" s="1"/>
  <c r="E47" i="1"/>
  <c r="V46" i="1"/>
  <c r="I46" i="1"/>
  <c r="G46" i="1"/>
  <c r="E46" i="1"/>
  <c r="V45" i="1"/>
  <c r="V55" i="1" s="1"/>
  <c r="I45" i="1"/>
  <c r="F45" i="1" s="1"/>
  <c r="E45" i="1"/>
  <c r="H44" i="1"/>
  <c r="G44" i="1"/>
  <c r="E44" i="1"/>
  <c r="R43" i="1"/>
  <c r="R55" i="1" s="1"/>
  <c r="H43" i="1"/>
  <c r="H55" i="1" s="1"/>
  <c r="G43" i="1"/>
  <c r="E43" i="1"/>
  <c r="E55" i="1" s="1"/>
  <c r="I42" i="1"/>
  <c r="G42" i="1"/>
  <c r="F42" i="1" s="1"/>
  <c r="E42" i="1"/>
  <c r="N41" i="1"/>
  <c r="N55" i="1" s="1"/>
  <c r="I41" i="1"/>
  <c r="G41" i="1"/>
  <c r="F41" i="1" s="1"/>
  <c r="E41" i="1"/>
  <c r="K39" i="1"/>
  <c r="L39" i="1"/>
  <c r="M39" i="1"/>
  <c r="O39" i="1"/>
  <c r="P39" i="1"/>
  <c r="Q39" i="1"/>
  <c r="S39" i="1"/>
  <c r="T39" i="1"/>
  <c r="U39" i="1"/>
  <c r="W39" i="1"/>
  <c r="X39" i="1"/>
  <c r="Y39" i="1"/>
  <c r="D39" i="1"/>
  <c r="Z37" i="1"/>
  <c r="I37" i="1"/>
  <c r="H37" i="1"/>
  <c r="G37" i="1"/>
  <c r="Z36" i="1"/>
  <c r="I36" i="1"/>
  <c r="G36" i="1"/>
  <c r="F36" i="1" s="1"/>
  <c r="E36" i="1"/>
  <c r="J36" i="1" s="1"/>
  <c r="Z35" i="1"/>
  <c r="H35" i="1"/>
  <c r="G35" i="1"/>
  <c r="F35" i="1"/>
  <c r="E35" i="1"/>
  <c r="Z34" i="1"/>
  <c r="I34" i="1"/>
  <c r="H34" i="1"/>
  <c r="G34" i="1"/>
  <c r="E34" i="1"/>
  <c r="Z33" i="1"/>
  <c r="H33" i="1"/>
  <c r="G33" i="1"/>
  <c r="Z32" i="1"/>
  <c r="I32" i="1"/>
  <c r="G32" i="1"/>
  <c r="F32" i="1" s="1"/>
  <c r="E32" i="1"/>
  <c r="V31" i="1"/>
  <c r="I31" i="1"/>
  <c r="G31" i="1"/>
  <c r="F31" i="1" s="1"/>
  <c r="E31" i="1"/>
  <c r="V30" i="1"/>
  <c r="H30" i="1"/>
  <c r="G30" i="1"/>
  <c r="V29" i="1"/>
  <c r="V39" i="1" s="1"/>
  <c r="I29" i="1"/>
  <c r="H29" i="1"/>
  <c r="G29" i="1"/>
  <c r="E29" i="1"/>
  <c r="V28" i="1"/>
  <c r="H28" i="1"/>
  <c r="G28" i="1"/>
  <c r="E28" i="1"/>
  <c r="V27" i="1"/>
  <c r="I27" i="1"/>
  <c r="G27" i="1"/>
  <c r="E27" i="1"/>
  <c r="V26" i="1"/>
  <c r="I26" i="1"/>
  <c r="G26" i="1"/>
  <c r="F26" i="1" s="1"/>
  <c r="E26" i="1"/>
  <c r="R25" i="1"/>
  <c r="I25" i="1"/>
  <c r="H25" i="1"/>
  <c r="G25" i="1"/>
  <c r="E25" i="1"/>
  <c r="R24" i="1"/>
  <c r="I24" i="1"/>
  <c r="G24" i="1"/>
  <c r="R23" i="1"/>
  <c r="I23" i="1"/>
  <c r="G23" i="1"/>
  <c r="E23" i="1"/>
  <c r="R22" i="1"/>
  <c r="H22" i="1"/>
  <c r="G22" i="1"/>
  <c r="F22" i="1" s="1"/>
  <c r="E22" i="1"/>
  <c r="R21" i="1"/>
  <c r="I21" i="1"/>
  <c r="F21" i="1" s="1"/>
  <c r="E21" i="1"/>
  <c r="R20" i="1"/>
  <c r="I20" i="1"/>
  <c r="F20" i="1" s="1"/>
  <c r="E20" i="1"/>
  <c r="N19" i="1"/>
  <c r="I19" i="1"/>
  <c r="G19" i="1"/>
  <c r="E19" i="1"/>
  <c r="N18" i="1"/>
  <c r="I18" i="1"/>
  <c r="H18" i="1"/>
  <c r="G18" i="1"/>
  <c r="E18" i="1"/>
  <c r="N17" i="1"/>
  <c r="H17" i="1"/>
  <c r="G17" i="1"/>
  <c r="N16" i="1"/>
  <c r="I16" i="1"/>
  <c r="G16" i="1"/>
  <c r="E16" i="1"/>
  <c r="N15" i="1"/>
  <c r="I15" i="1"/>
  <c r="F15" i="1" s="1"/>
  <c r="E15" i="1"/>
  <c r="N14" i="1"/>
  <c r="I14" i="1"/>
  <c r="F14" i="1" s="1"/>
  <c r="E14" i="1"/>
  <c r="F25" i="1" l="1"/>
  <c r="J25" i="1" s="1"/>
  <c r="Z39" i="1"/>
  <c r="F16" i="1"/>
  <c r="F43" i="1"/>
  <c r="J43" i="1" s="1"/>
  <c r="F44" i="1"/>
  <c r="J44" i="1" s="1"/>
  <c r="F49" i="1"/>
  <c r="F54" i="1"/>
  <c r="N39" i="1"/>
  <c r="F23" i="1"/>
  <c r="J23" i="1" s="1"/>
  <c r="E39" i="1"/>
  <c r="H39" i="1"/>
  <c r="F50" i="1"/>
  <c r="J50" i="1" s="1"/>
  <c r="G55" i="1"/>
  <c r="I55" i="1"/>
  <c r="F51" i="1"/>
  <c r="R39" i="1"/>
  <c r="J42" i="1"/>
  <c r="G39" i="1"/>
  <c r="F18" i="1"/>
  <c r="J18" i="1" s="1"/>
  <c r="F27" i="1"/>
  <c r="J27" i="1" s="1"/>
  <c r="F46" i="1"/>
  <c r="F48" i="1"/>
  <c r="J48" i="1" s="1"/>
  <c r="J51" i="1"/>
  <c r="J16" i="1"/>
  <c r="F37" i="1"/>
  <c r="J37" i="1" s="1"/>
  <c r="I39" i="1"/>
  <c r="J49" i="1"/>
  <c r="J54" i="1"/>
  <c r="J21" i="1"/>
  <c r="J26" i="1"/>
  <c r="F33" i="1"/>
  <c r="J33" i="1" s="1"/>
  <c r="J35" i="1"/>
  <c r="J41" i="1"/>
  <c r="J45" i="1"/>
  <c r="J46" i="1"/>
  <c r="J47" i="1"/>
  <c r="F53" i="1"/>
  <c r="J53" i="1" s="1"/>
  <c r="J15" i="1"/>
  <c r="F24" i="1"/>
  <c r="J24" i="1" s="1"/>
  <c r="F29" i="1"/>
  <c r="F34" i="1"/>
  <c r="J34" i="1" s="1"/>
  <c r="J14" i="1"/>
  <c r="F17" i="1"/>
  <c r="J17" i="1" s="1"/>
  <c r="J20" i="1"/>
  <c r="J31" i="1"/>
  <c r="F19" i="1"/>
  <c r="J19" i="1" s="1"/>
  <c r="J22" i="1"/>
  <c r="F28" i="1"/>
  <c r="J28" i="1" s="1"/>
  <c r="F30" i="1"/>
  <c r="J30" i="1" s="1"/>
  <c r="J32" i="1"/>
  <c r="J29" i="1"/>
  <c r="F55" i="1" l="1"/>
  <c r="F39" i="1"/>
  <c r="J55" i="1"/>
  <c r="J39" i="1"/>
  <c r="V56" i="1" l="1"/>
  <c r="Z56" i="1"/>
  <c r="Y56" i="1"/>
  <c r="P56" i="1" l="1"/>
  <c r="E56" i="1"/>
  <c r="D56" i="1"/>
  <c r="D49" i="3" s="1"/>
  <c r="U56" i="1"/>
  <c r="T56" i="1"/>
  <c r="Q56" i="1"/>
  <c r="L56" i="1"/>
  <c r="K56" i="1"/>
  <c r="K57" i="1" s="1"/>
  <c r="S56" i="1"/>
  <c r="W56" i="1"/>
  <c r="N56" i="1"/>
  <c r="O56" i="1"/>
  <c r="X56" i="1"/>
  <c r="R56" i="1"/>
  <c r="M56" i="1"/>
  <c r="O57" i="1" l="1"/>
  <c r="D52" i="3"/>
  <c r="E52" i="3" s="1"/>
  <c r="E49" i="3"/>
  <c r="W57" i="1"/>
  <c r="S57" i="1"/>
  <c r="H56" i="1"/>
  <c r="G56" i="1"/>
  <c r="I56" i="1"/>
  <c r="F56" i="1" l="1"/>
  <c r="J56" i="1"/>
</calcChain>
</file>

<file path=xl/sharedStrings.xml><?xml version="1.0" encoding="utf-8"?>
<sst xmlns="http://schemas.openxmlformats.org/spreadsheetml/2006/main" count="404" uniqueCount="241">
  <si>
    <t>Пр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</si>
  <si>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</si>
  <si>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Лб</t>
  </si>
  <si>
    <t>Кредитов по практике</t>
  </si>
  <si>
    <t>Факультативы</t>
  </si>
  <si>
    <t>ОО - обязательные дисциплины определенного семестра</t>
  </si>
  <si>
    <t>О - обязательные дисциплины без привязки к определенному семестру</t>
  </si>
  <si>
    <t>В - дисциплины по выбору</t>
  </si>
  <si>
    <t>Кред.</t>
  </si>
  <si>
    <t>Лк</t>
  </si>
  <si>
    <t>Код дисц.</t>
  </si>
  <si>
    <t>Кредитов по итоговой государственной аттестации</t>
  </si>
  <si>
    <t>сем.</t>
  </si>
  <si>
    <t>кред</t>
  </si>
  <si>
    <t>объем в нед.</t>
  </si>
  <si>
    <t>КЫРГЫЗСКИЙ ГОСУДАРСТВЕННЫЙ ТЕХНИЧЕСКИЙ УНИВЕРСИТЕТ ИМ. И.РАЗЗАКОВА</t>
  </si>
  <si>
    <t>Рабочий учебный план</t>
  </si>
  <si>
    <t>Итого по обязательным дисциплинам:</t>
  </si>
  <si>
    <t>Курсы по выбору студента</t>
  </si>
  <si>
    <t>Итого по курсам по выбору:</t>
  </si>
  <si>
    <t>Всего:</t>
  </si>
  <si>
    <t>OO/О/В</t>
  </si>
  <si>
    <t xml:space="preserve">Наименование дисциплин </t>
  </si>
  <si>
    <t>Кафедра</t>
  </si>
  <si>
    <t>"УТВЕРЖДАЮ"</t>
  </si>
  <si>
    <t>Общая трудоемкость</t>
  </si>
  <si>
    <t>Объем работы в часах</t>
  </si>
  <si>
    <t>аудиторные занятия</t>
  </si>
  <si>
    <t>из них:</t>
  </si>
  <si>
    <t>Лекции</t>
  </si>
  <si>
    <t>Государственный экзамен по направлению подготовки</t>
  </si>
  <si>
    <t>Защита выпускной квалификационной работы</t>
  </si>
  <si>
    <t>ВСЕГО кредитов</t>
  </si>
  <si>
    <t>НАИМЕНОВАНИЕ ПРАКТИКИ</t>
  </si>
  <si>
    <t>Кредитов по учебным дисциплинам</t>
  </si>
  <si>
    <t>ПМИ</t>
  </si>
  <si>
    <t>Подготовка и защита выпускной квалификационной работы</t>
  </si>
  <si>
    <t>ИТОГОВАЯ ГОСУДАРСТВЕННАЯ АТТЕСТАЦИЯ</t>
  </si>
  <si>
    <t>1.</t>
  </si>
  <si>
    <t>2.</t>
  </si>
  <si>
    <t>3.</t>
  </si>
  <si>
    <t>Государственный экзамен по Истории Кыргызстана</t>
  </si>
  <si>
    <t>Кредиты ECTS</t>
  </si>
  <si>
    <t>Лабор.</t>
  </si>
  <si>
    <t>Практ.</t>
  </si>
  <si>
    <t>МИНИСТЕРСТВО ОБРАЗОВАНИЯ И НАУКИ КЫРГЫЗСКОЙ РЕСПУБЛИКИ</t>
  </si>
  <si>
    <t>самост.раб.</t>
  </si>
  <si>
    <t>Академ. часы</t>
  </si>
  <si>
    <t>3-й год обучения</t>
  </si>
  <si>
    <t>4-й год обучения</t>
  </si>
  <si>
    <t>5 сем. (ОС) - 16 нед.</t>
  </si>
  <si>
    <t>6 сем. (ВС) - 16 нед.</t>
  </si>
  <si>
    <t>7 сем. (ОС) - 16 нед.</t>
  </si>
  <si>
    <t>8 сем. (ВС) - 8 нед.</t>
  </si>
  <si>
    <t>Объем недельной аудиторной нагрузки по видам занятий, в часах</t>
  </si>
  <si>
    <t>Декан ЭФ</t>
  </si>
  <si>
    <t>Направление: 640200 - Электроэнергетика и электротехника</t>
  </si>
  <si>
    <t>085.Б.1.1</t>
  </si>
  <si>
    <t>Кыргызский язык (базовый/профессиональный )</t>
  </si>
  <si>
    <t>КТ</t>
  </si>
  <si>
    <t>О</t>
  </si>
  <si>
    <t>085.Б.2.1</t>
  </si>
  <si>
    <t>Математика 1 / аналитическая геометрия, интегральное исчисление и мат.анализ</t>
  </si>
  <si>
    <t>ОО</t>
  </si>
  <si>
    <t>085.Б.2.3</t>
  </si>
  <si>
    <t xml:space="preserve">Информатика </t>
  </si>
  <si>
    <t>085.Б.1.6</t>
  </si>
  <si>
    <t>Манасоведение</t>
  </si>
  <si>
    <t>ФиСН</t>
  </si>
  <si>
    <t>085.Б.2.4</t>
  </si>
  <si>
    <t>Физика 1</t>
  </si>
  <si>
    <t>Физика</t>
  </si>
  <si>
    <t>ОO</t>
  </si>
  <si>
    <t>085.Б.3.1</t>
  </si>
  <si>
    <t xml:space="preserve">Инженерная и компьютерная графика </t>
  </si>
  <si>
    <t>ИиКГ</t>
  </si>
  <si>
    <t>085.Б.1.2</t>
  </si>
  <si>
    <t>Русский язык (базовый/профессиональный)</t>
  </si>
  <si>
    <t>РЯ</t>
  </si>
  <si>
    <t>085.Б.1.3</t>
  </si>
  <si>
    <t>Ин.яз.</t>
  </si>
  <si>
    <t>085.Б.2.6</t>
  </si>
  <si>
    <t>Химия</t>
  </si>
  <si>
    <t>ХиХТ</t>
  </si>
  <si>
    <t>085.Б.2.2</t>
  </si>
  <si>
    <t>Математика 2 / операционное исчисление, функциональный анализ, теория вероятностей</t>
  </si>
  <si>
    <t>085.Б.2.5</t>
  </si>
  <si>
    <t>Физика 2</t>
  </si>
  <si>
    <t>085.Б.1.П.1</t>
  </si>
  <si>
    <t xml:space="preserve">Экономика </t>
  </si>
  <si>
    <t>085.Б.1.5</t>
  </si>
  <si>
    <t>Философия</t>
  </si>
  <si>
    <t>085.Б.3.3</t>
  </si>
  <si>
    <t>Электротехнические  материалы</t>
  </si>
  <si>
    <t>ВИЭ</t>
  </si>
  <si>
    <t>085.Б.3.4</t>
  </si>
  <si>
    <t>Теоретические  основы электротехники1</t>
  </si>
  <si>
    <t>ТОЭ</t>
  </si>
  <si>
    <t>085.Б.3.10</t>
  </si>
  <si>
    <t>Промышленная электроника</t>
  </si>
  <si>
    <t>РЭ</t>
  </si>
  <si>
    <t>085.Б.1.4</t>
  </si>
  <si>
    <t>Отечественная история</t>
  </si>
  <si>
    <t>085.Б.3.2</t>
  </si>
  <si>
    <t>Теоретическая   механика</t>
  </si>
  <si>
    <t>МПИ</t>
  </si>
  <si>
    <t>085.Б.3.П.3</t>
  </si>
  <si>
    <t xml:space="preserve">Теплоэнергетические установки </t>
  </si>
  <si>
    <t>085.Б.3.5</t>
  </si>
  <si>
    <t>Теоретические  основы электротехники2</t>
  </si>
  <si>
    <t>085.Б.3.9</t>
  </si>
  <si>
    <t>Метрология, стандартизация и сертификация/Метрология, стандартизация и сертификация в электроэнергетике</t>
  </si>
  <si>
    <t>ЭС</t>
  </si>
  <si>
    <t>085.Б.2.П.1.</t>
  </si>
  <si>
    <t>Математические задачи  электроэнергетики</t>
  </si>
  <si>
    <t>ЭЭ</t>
  </si>
  <si>
    <t>085.Б.3.П.9</t>
  </si>
  <si>
    <t>Производство электроэнергии</t>
  </si>
  <si>
    <t>085.Б.3.В.1</t>
  </si>
  <si>
    <t>085.Б.3.В.2</t>
  </si>
  <si>
    <t>085.Б.2.В.1</t>
  </si>
  <si>
    <t>Информационное програмное обеспечение задач электроснабжения</t>
  </si>
  <si>
    <t>085.Б.2.В.2</t>
  </si>
  <si>
    <t>Компьютерная техника в электроснабжении</t>
  </si>
  <si>
    <t>085.Б.1.В.1</t>
  </si>
  <si>
    <t>Социология</t>
  </si>
  <si>
    <t>085.Б.1.В.2</t>
  </si>
  <si>
    <t>Культурология</t>
  </si>
  <si>
    <t>085.Б.1.В.3</t>
  </si>
  <si>
    <t>Религиоведение</t>
  </si>
  <si>
    <t>085.Б.1.В.4</t>
  </si>
  <si>
    <t>Политология</t>
  </si>
  <si>
    <t>085.Б.1.В.5</t>
  </si>
  <si>
    <t>Инженерная психология</t>
  </si>
  <si>
    <t>ИП</t>
  </si>
  <si>
    <t>085.Б.1.В.6</t>
  </si>
  <si>
    <t>Правоведение</t>
  </si>
  <si>
    <t>085.Б.3.В.3</t>
  </si>
  <si>
    <t>085.Б.3.В.4</t>
  </si>
  <si>
    <t>В</t>
  </si>
  <si>
    <t>085.Б.3.6</t>
  </si>
  <si>
    <t>Теоретические основы электротехники 3</t>
  </si>
  <si>
    <t>ТОЭиОЭ</t>
  </si>
  <si>
    <t>085.Б.3.П.7</t>
  </si>
  <si>
    <t>Гидроэнергетические установки</t>
  </si>
  <si>
    <t>085.Б.3.П.1</t>
  </si>
  <si>
    <t>Электрические машины  1</t>
  </si>
  <si>
    <t>ЭМ</t>
  </si>
  <si>
    <t>085.Б.3.П.10</t>
  </si>
  <si>
    <t>Передача и распределение электроэнергии</t>
  </si>
  <si>
    <t>085.Б.3.П.11</t>
  </si>
  <si>
    <t>Электропитающие системы и подстанции в СЭС (КП)</t>
  </si>
  <si>
    <t>085.Б.2.П.2.</t>
  </si>
  <si>
    <t>Моделирование в системах электроснабжения</t>
  </si>
  <si>
    <t>085.Б.3.8</t>
  </si>
  <si>
    <t>Электроснабжение</t>
  </si>
  <si>
    <t>085.Б.3.П.8</t>
  </si>
  <si>
    <t>Нетрадиционные и возобновляемые источники энергии</t>
  </si>
  <si>
    <t>085.Б.3.П.2</t>
  </si>
  <si>
    <t>Электрические машины  2 (КП)</t>
  </si>
  <si>
    <t>085.Б.3.П.12</t>
  </si>
  <si>
    <t>085.Б.2.7</t>
  </si>
  <si>
    <t xml:space="preserve">Экология </t>
  </si>
  <si>
    <t>085.Б.5.1</t>
  </si>
  <si>
    <t>085.Б.3.11</t>
  </si>
  <si>
    <t>Экономика, организация и управление производством</t>
  </si>
  <si>
    <t>085.Б.3.7</t>
  </si>
  <si>
    <t>Безопасность жизнедеятельности</t>
  </si>
  <si>
    <t>085.Б.3.П.4</t>
  </si>
  <si>
    <t xml:space="preserve">Релейная защита и автоматика </t>
  </si>
  <si>
    <t>085.Б.3.П.5</t>
  </si>
  <si>
    <t>Изоляция и перенапряжение в электрических сетях</t>
  </si>
  <si>
    <t>085.Б.3.П.6</t>
  </si>
  <si>
    <t>Электромагнитная совместимость в электроэнергетике</t>
  </si>
  <si>
    <t>085.Б.3.П.13</t>
  </si>
  <si>
    <t>085.Б.5.2</t>
  </si>
  <si>
    <t>085.Б.3.В.5</t>
  </si>
  <si>
    <t>085.Б.3.В.6</t>
  </si>
  <si>
    <t>085.Б.3.В.7</t>
  </si>
  <si>
    <t>085.Б.3.В.8</t>
  </si>
  <si>
    <t>085.Б.3.В.9</t>
  </si>
  <si>
    <t xml:space="preserve">Электрическое освещение </t>
  </si>
  <si>
    <t>085.Б.3.В.10</t>
  </si>
  <si>
    <t>085.Б.3.В.11</t>
  </si>
  <si>
    <t>085.Б.3.В.12</t>
  </si>
  <si>
    <t>085.Б.3.В.13</t>
  </si>
  <si>
    <t>Автоматизированная система контроля и учета электроэнергии</t>
  </si>
  <si>
    <t>085.Б.3.В.14</t>
  </si>
  <si>
    <t>Автоматизация системы электроснабжения</t>
  </si>
  <si>
    <t>Физическая культура</t>
  </si>
  <si>
    <t>ФКиС</t>
  </si>
  <si>
    <t>Производственная (предквалификационная)</t>
  </si>
  <si>
    <t>Учебная</t>
  </si>
  <si>
    <t xml:space="preserve"> </t>
  </si>
  <si>
    <t>085.Б.6.</t>
  </si>
  <si>
    <t>085.Б.4.</t>
  </si>
  <si>
    <t>Основы эффективного использования энергоресурсов</t>
  </si>
  <si>
    <t>ЭП</t>
  </si>
  <si>
    <r>
      <t>Академическая степень:</t>
    </r>
    <r>
      <rPr>
        <sz val="14"/>
        <rFont val="Times New Roman"/>
        <family val="1"/>
        <charset val="204"/>
      </rPr>
      <t xml:space="preserve"> бакалавр</t>
    </r>
  </si>
  <si>
    <r>
      <t>Нормативный срок обучения</t>
    </r>
    <r>
      <rPr>
        <sz val="14"/>
        <rFont val="Times New Roman"/>
        <family val="1"/>
        <charset val="204"/>
      </rPr>
      <t>: 4 года</t>
    </r>
  </si>
  <si>
    <r>
      <t>Форма обучения:</t>
    </r>
    <r>
      <rPr>
        <sz val="14"/>
        <rFont val="Times New Roman"/>
        <family val="1"/>
        <charset val="204"/>
      </rPr>
      <t xml:space="preserve"> очная (по кредитной технологии)</t>
    </r>
  </si>
  <si>
    <t>1-й год обучения</t>
  </si>
  <si>
    <t>2-й год обучения</t>
  </si>
  <si>
    <t>1 сем. (ОС) - 16 нед.</t>
  </si>
  <si>
    <t>2 сем. (ВС) - 16 нед.</t>
  </si>
  <si>
    <t>3 сем. (ОС) - 16 нед.</t>
  </si>
  <si>
    <t>4 сем. (ВС) - 16 нед.</t>
  </si>
  <si>
    <t>Иностранный язык 1</t>
  </si>
  <si>
    <t>Иностранный язык  2</t>
  </si>
  <si>
    <t>085.Б.1.7</t>
  </si>
  <si>
    <t>ЭТ</t>
  </si>
  <si>
    <t>085.Б.1.В.7</t>
  </si>
  <si>
    <t>Деловой иностранный язык</t>
  </si>
  <si>
    <t>085.Б.2.В.3</t>
  </si>
  <si>
    <t>Компьютерный иностранный язык</t>
  </si>
  <si>
    <t>Учебная  практика</t>
  </si>
  <si>
    <t>Менеджмент и маркетинг энергетических систем</t>
  </si>
  <si>
    <t>Энергосбережение энергетических систем (КР)</t>
  </si>
  <si>
    <t>Основы энергоснабжения (КП)</t>
  </si>
  <si>
    <t>Энергосбережение</t>
  </si>
  <si>
    <t>Проектное управление энергосбережением</t>
  </si>
  <si>
    <t>Устойчивость работы системы электроснабжения</t>
  </si>
  <si>
    <t>_________________Галбаев Ж.Т.</t>
  </si>
  <si>
    <t>Председатель УМК ЭФ ____________Гунина М.Г.</t>
  </si>
  <si>
    <t>Начальник УУ ____________Сыдыков Ж.Д.</t>
  </si>
  <si>
    <t xml:space="preserve">Иностранный язык </t>
  </si>
  <si>
    <t>Монтаж и эксплуатация электрооборудований энергетических систем</t>
  </si>
  <si>
    <t>Режимы работы основного оборудования энергетических систем</t>
  </si>
  <si>
    <t>2019/2020 учебный год</t>
  </si>
  <si>
    <t>для 4 года обучения</t>
  </si>
  <si>
    <t>_______________2019 г.</t>
  </si>
  <si>
    <t>Профиль: Энергосбережение в энергетике</t>
  </si>
  <si>
    <t>ение в энергетике</t>
  </si>
  <si>
    <t>ТЭ</t>
  </si>
  <si>
    <t>ТБ</t>
  </si>
  <si>
    <t>Введение в энергетику</t>
  </si>
  <si>
    <t>Зав. кафедрой  ТЭ________________Насирдинова С.М.</t>
  </si>
  <si>
    <t>Основы энергосбережения</t>
  </si>
  <si>
    <t>Предквалификационная практика</t>
  </si>
  <si>
    <t>Короткие замыкания в электроэнергетических системах</t>
  </si>
  <si>
    <t xml:space="preserve">Электромагнитные переходные процессы в электроэнергетических системах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</si>
</sst>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8"/>
      <name val="Times New Roman"/>
      <family val="1"/>
      <charset val="204"/>
    </font>
    <font>
      <sz val="15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color indexed="8"/>
      <name val="Times New Roman Cyr"/>
      <family val="1"/>
      <charset val="204"/>
    </font>
    <font>
      <sz val="14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 Cyr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7">
    <xf numFmtId="0" fontId="0" fillId="0" borderId="0" xfId="0"/>
    <xf numFmtId="0" fontId="7" fillId="3" borderId="0" xfId="0" applyFont="1" applyFill="1"/>
    <xf numFmtId="0" fontId="4" fillId="3" borderId="0" xfId="0" applyFont="1" applyFill="1"/>
    <xf numFmtId="0" fontId="6" fillId="3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2" fillId="3" borderId="0" xfId="0" applyFont="1" applyFill="1"/>
    <xf numFmtId="0" fontId="5" fillId="3" borderId="1" xfId="0" applyFont="1" applyFill="1" applyBorder="1"/>
    <xf numFmtId="0" fontId="5" fillId="3" borderId="6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4" xfId="0" applyFont="1" applyFill="1" applyBorder="1"/>
    <xf numFmtId="0" fontId="5" fillId="3" borderId="7" xfId="0" applyFont="1" applyFill="1" applyBorder="1" applyAlignment="1">
      <alignment horizontal="center"/>
    </xf>
    <xf numFmtId="0" fontId="5" fillId="3" borderId="10" xfId="0" applyFont="1" applyFill="1" applyBorder="1"/>
    <xf numFmtId="0" fontId="5" fillId="3" borderId="11" xfId="0" applyFont="1" applyFill="1" applyBorder="1"/>
    <xf numFmtId="0" fontId="6" fillId="3" borderId="12" xfId="0" applyFont="1" applyFill="1" applyBorder="1"/>
    <xf numFmtId="0" fontId="5" fillId="3" borderId="2" xfId="0" applyFont="1" applyFill="1" applyBorder="1"/>
    <xf numFmtId="0" fontId="6" fillId="3" borderId="13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right"/>
    </xf>
    <xf numFmtId="0" fontId="5" fillId="3" borderId="18" xfId="0" applyFont="1" applyFill="1" applyBorder="1"/>
    <xf numFmtId="0" fontId="5" fillId="3" borderId="22" xfId="0" applyFont="1" applyFill="1" applyBorder="1"/>
    <xf numFmtId="0" fontId="16" fillId="3" borderId="0" xfId="0" applyFont="1" applyFill="1" applyBorder="1"/>
    <xf numFmtId="0" fontId="6" fillId="3" borderId="0" xfId="0" applyFont="1" applyFill="1" applyBorder="1"/>
    <xf numFmtId="0" fontId="5" fillId="3" borderId="0" xfId="0" applyFont="1" applyFill="1"/>
    <xf numFmtId="0" fontId="5" fillId="3" borderId="10" xfId="0" applyFont="1" applyFill="1" applyBorder="1" applyAlignment="1">
      <alignment horizontal="center"/>
    </xf>
    <xf numFmtId="0" fontId="6" fillId="3" borderId="2" xfId="0" applyFont="1" applyFill="1" applyBorder="1"/>
    <xf numFmtId="0" fontId="5" fillId="3" borderId="7" xfId="0" applyFont="1" applyFill="1" applyBorder="1"/>
    <xf numFmtId="0" fontId="2" fillId="3" borderId="0" xfId="1" applyFont="1" applyFill="1" applyBorder="1"/>
    <xf numFmtId="0" fontId="2" fillId="3" borderId="0" xfId="1" applyFont="1" applyFill="1"/>
    <xf numFmtId="0" fontId="5" fillId="3" borderId="0" xfId="1" applyFont="1" applyFill="1" applyBorder="1"/>
    <xf numFmtId="0" fontId="6" fillId="3" borderId="0" xfId="1" applyFont="1" applyFill="1" applyBorder="1"/>
    <xf numFmtId="0" fontId="4" fillId="3" borderId="0" xfId="0" applyFont="1" applyFill="1" applyBorder="1" applyAlignment="1"/>
    <xf numFmtId="0" fontId="4" fillId="3" borderId="0" xfId="1" applyFont="1" applyFill="1"/>
    <xf numFmtId="0" fontId="4" fillId="3" borderId="0" xfId="1" applyFont="1" applyFill="1" applyBorder="1"/>
    <xf numFmtId="0" fontId="3" fillId="3" borderId="0" xfId="1" applyFont="1" applyFill="1"/>
    <xf numFmtId="0" fontId="3" fillId="3" borderId="0" xfId="1" applyFont="1" applyFill="1" applyBorder="1"/>
    <xf numFmtId="0" fontId="5" fillId="3" borderId="0" xfId="0" applyFont="1" applyFill="1" applyBorder="1"/>
    <xf numFmtId="0" fontId="5" fillId="3" borderId="2" xfId="1" applyFont="1" applyFill="1" applyBorder="1" applyAlignment="1">
      <alignment horizontal="center"/>
    </xf>
    <xf numFmtId="0" fontId="5" fillId="3" borderId="2" xfId="1" applyFont="1" applyFill="1" applyBorder="1"/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left"/>
    </xf>
    <xf numFmtId="0" fontId="5" fillId="3" borderId="27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1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left"/>
    </xf>
    <xf numFmtId="0" fontId="6" fillId="3" borderId="2" xfId="0" applyFont="1" applyFill="1" applyBorder="1" applyAlignment="1">
      <alignment vertical="center" wrapText="1"/>
    </xf>
    <xf numFmtId="0" fontId="5" fillId="3" borderId="27" xfId="0" applyFont="1" applyFill="1" applyBorder="1" applyAlignment="1">
      <alignment horizontal="left"/>
    </xf>
    <xf numFmtId="0" fontId="5" fillId="3" borderId="0" xfId="0" applyFont="1" applyFill="1" applyAlignment="1">
      <alignment wrapText="1"/>
    </xf>
    <xf numFmtId="0" fontId="5" fillId="3" borderId="0" xfId="1" quotePrefix="1" applyFont="1" applyFill="1" applyBorder="1" applyAlignment="1">
      <alignment horizontal="left"/>
    </xf>
    <xf numFmtId="0" fontId="5" fillId="3" borderId="0" xfId="1" applyFont="1" applyFill="1"/>
    <xf numFmtId="0" fontId="5" fillId="3" borderId="0" xfId="0" quotePrefix="1" applyFont="1" applyFill="1" applyBorder="1"/>
    <xf numFmtId="0" fontId="6" fillId="3" borderId="0" xfId="0" applyFont="1" applyFill="1"/>
    <xf numFmtId="0" fontId="5" fillId="3" borderId="10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0" fontId="5" fillId="3" borderId="39" xfId="1" applyFont="1" applyFill="1" applyBorder="1"/>
    <xf numFmtId="0" fontId="6" fillId="3" borderId="2" xfId="1" applyFont="1" applyFill="1" applyBorder="1" applyAlignment="1">
      <alignment horizontal="left"/>
    </xf>
    <xf numFmtId="0" fontId="6" fillId="3" borderId="2" xfId="1" applyFont="1" applyFill="1" applyBorder="1"/>
    <xf numFmtId="0" fontId="5" fillId="3" borderId="40" xfId="1" applyFont="1" applyFill="1" applyBorder="1" applyAlignment="1">
      <alignment horizontal="center" vertical="center"/>
    </xf>
    <xf numFmtId="0" fontId="5" fillId="3" borderId="39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0" fontId="6" fillId="3" borderId="0" xfId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0" xfId="0" applyFont="1" applyFill="1" applyAlignment="1">
      <alignment horizontal="center" wrapText="1"/>
    </xf>
    <xf numFmtId="0" fontId="5" fillId="3" borderId="41" xfId="0" applyFont="1" applyFill="1" applyBorder="1" applyAlignment="1">
      <alignment horizontal="center"/>
    </xf>
    <xf numFmtId="0" fontId="4" fillId="3" borderId="0" xfId="1" applyFont="1" applyFill="1" applyAlignment="1">
      <alignment horizontal="center"/>
    </xf>
    <xf numFmtId="0" fontId="2" fillId="3" borderId="0" xfId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6" fillId="3" borderId="0" xfId="0" applyFont="1" applyFill="1" applyBorder="1" applyAlignment="1"/>
    <xf numFmtId="0" fontId="13" fillId="3" borderId="0" xfId="0" applyFont="1" applyFill="1" applyAlignment="1">
      <alignment wrapText="1"/>
    </xf>
    <xf numFmtId="0" fontId="14" fillId="3" borderId="0" xfId="0" applyFont="1" applyFill="1" applyAlignment="1">
      <alignment wrapText="1"/>
    </xf>
    <xf numFmtId="0" fontId="5" fillId="3" borderId="18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vertical="center"/>
    </xf>
    <xf numFmtId="0" fontId="6" fillId="3" borderId="1" xfId="0" quotePrefix="1" applyFont="1" applyFill="1" applyBorder="1" applyAlignment="1">
      <alignment horizontal="left"/>
    </xf>
    <xf numFmtId="0" fontId="5" fillId="3" borderId="37" xfId="0" applyFont="1" applyFill="1" applyBorder="1" applyAlignment="1">
      <alignment horizontal="center" vertical="center"/>
    </xf>
    <xf numFmtId="0" fontId="6" fillId="3" borderId="12" xfId="0" quotePrefix="1" applyFont="1" applyFill="1" applyBorder="1" applyAlignment="1">
      <alignment horizontal="left"/>
    </xf>
    <xf numFmtId="0" fontId="6" fillId="3" borderId="2" xfId="0" quotePrefix="1" applyFont="1" applyFill="1" applyBorder="1" applyAlignment="1">
      <alignment horizontal="left"/>
    </xf>
    <xf numFmtId="0" fontId="5" fillId="3" borderId="2" xfId="1" applyFont="1" applyFill="1" applyBorder="1" applyAlignment="1">
      <alignment horizontal="left"/>
    </xf>
    <xf numFmtId="0" fontId="5" fillId="3" borderId="35" xfId="0" applyFont="1" applyFill="1" applyBorder="1" applyAlignment="1">
      <alignment horizontal="center"/>
    </xf>
    <xf numFmtId="0" fontId="17" fillId="3" borderId="6" xfId="0" applyFont="1" applyFill="1" applyBorder="1" applyAlignment="1">
      <alignment vertical="center" wrapText="1"/>
    </xf>
    <xf numFmtId="0" fontId="6" fillId="3" borderId="6" xfId="0" applyFont="1" applyFill="1" applyBorder="1"/>
    <xf numFmtId="0" fontId="6" fillId="3" borderId="11" xfId="0" applyFont="1" applyFill="1" applyBorder="1"/>
    <xf numFmtId="0" fontId="6" fillId="3" borderId="13" xfId="0" applyFont="1" applyFill="1" applyBorder="1"/>
    <xf numFmtId="0" fontId="5" fillId="3" borderId="36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0" fontId="5" fillId="3" borderId="42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9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5" fillId="3" borderId="30" xfId="0" applyFont="1" applyFill="1" applyBorder="1"/>
    <xf numFmtId="0" fontId="5" fillId="3" borderId="27" xfId="0" applyFont="1" applyFill="1" applyBorder="1"/>
    <xf numFmtId="0" fontId="5" fillId="3" borderId="18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16" fontId="5" fillId="3" borderId="33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5" fillId="3" borderId="36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5" fillId="3" borderId="37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5" fillId="3" borderId="40" xfId="1" applyFont="1" applyFill="1" applyBorder="1" applyAlignment="1">
      <alignment horizontal="left"/>
    </xf>
    <xf numFmtId="0" fontId="6" fillId="3" borderId="44" xfId="1" applyFont="1" applyFill="1" applyBorder="1" applyAlignment="1">
      <alignment horizontal="center"/>
    </xf>
    <xf numFmtId="0" fontId="5" fillId="3" borderId="45" xfId="1" applyFont="1" applyFill="1" applyBorder="1" applyAlignment="1">
      <alignment horizontal="center"/>
    </xf>
    <xf numFmtId="0" fontId="5" fillId="3" borderId="46" xfId="1" applyFont="1" applyFill="1" applyBorder="1" applyAlignment="1">
      <alignment horizontal="center"/>
    </xf>
    <xf numFmtId="0" fontId="5" fillId="3" borderId="44" xfId="1" applyFont="1" applyFill="1" applyBorder="1" applyAlignment="1">
      <alignment horizontal="center"/>
    </xf>
    <xf numFmtId="0" fontId="5" fillId="3" borderId="47" xfId="1" applyFont="1" applyFill="1" applyBorder="1"/>
    <xf numFmtId="0" fontId="6" fillId="3" borderId="3" xfId="0" quotePrefix="1" applyFont="1" applyFill="1" applyBorder="1" applyAlignment="1">
      <alignment horizontal="left"/>
    </xf>
    <xf numFmtId="0" fontId="6" fillId="3" borderId="43" xfId="0" applyFont="1" applyFill="1" applyBorder="1"/>
    <xf numFmtId="0" fontId="5" fillId="3" borderId="20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0" xfId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/>
    </xf>
    <xf numFmtId="0" fontId="18" fillId="3" borderId="0" xfId="0" applyFont="1" applyFill="1"/>
    <xf numFmtId="0" fontId="6" fillId="3" borderId="0" xfId="0" applyFont="1" applyFill="1" applyAlignment="1">
      <alignment horizontal="right"/>
    </xf>
    <xf numFmtId="0" fontId="6" fillId="3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6" fillId="3" borderId="28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6" fillId="3" borderId="2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6" fillId="3" borderId="28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/>
    </xf>
    <xf numFmtId="0" fontId="6" fillId="3" borderId="31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/>
    </xf>
    <xf numFmtId="0" fontId="5" fillId="3" borderId="50" xfId="0" applyFont="1" applyFill="1" applyBorder="1" applyAlignment="1">
      <alignment horizontal="center"/>
    </xf>
    <xf numFmtId="0" fontId="5" fillId="3" borderId="51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24" xfId="0" applyFont="1" applyFill="1" applyBorder="1" applyAlignment="1">
      <alignment horizontal="center"/>
    </xf>
    <xf numFmtId="0" fontId="5" fillId="3" borderId="53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5" fillId="3" borderId="50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7" fillId="3" borderId="3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19" fillId="3" borderId="10" xfId="0" applyFont="1" applyFill="1" applyBorder="1" applyAlignment="1">
      <alignment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5" fillId="4" borderId="1" xfId="0" applyFont="1" applyFill="1" applyBorder="1"/>
    <xf numFmtId="0" fontId="5" fillId="3" borderId="1" xfId="0" applyFont="1" applyFill="1" applyBorder="1" applyAlignment="1">
      <alignment wrapText="1"/>
    </xf>
    <xf numFmtId="0" fontId="7" fillId="3" borderId="10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3" xfId="0" quotePrefix="1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0" xfId="0" quotePrefix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 wrapText="1"/>
    </xf>
    <xf numFmtId="0" fontId="7" fillId="3" borderId="7" xfId="0" applyFont="1" applyFill="1" applyBorder="1"/>
    <xf numFmtId="0" fontId="7" fillId="3" borderId="10" xfId="0" applyFont="1" applyFill="1" applyBorder="1"/>
    <xf numFmtId="0" fontId="5" fillId="3" borderId="31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57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/>
    </xf>
    <xf numFmtId="0" fontId="5" fillId="3" borderId="40" xfId="1" applyFont="1" applyFill="1" applyBorder="1" applyAlignment="1">
      <alignment horizontal="center"/>
    </xf>
    <xf numFmtId="0" fontId="5" fillId="3" borderId="40" xfId="1" applyFont="1" applyFill="1" applyBorder="1"/>
    <xf numFmtId="0" fontId="6" fillId="3" borderId="40" xfId="1" applyFont="1" applyFill="1" applyBorder="1"/>
    <xf numFmtId="0" fontId="6" fillId="3" borderId="13" xfId="1" applyFont="1" applyFill="1" applyBorder="1" applyAlignment="1">
      <alignment horizontal="center"/>
    </xf>
    <xf numFmtId="0" fontId="5" fillId="3" borderId="37" xfId="1" applyFont="1" applyFill="1" applyBorder="1" applyAlignment="1">
      <alignment horizontal="center"/>
    </xf>
    <xf numFmtId="0" fontId="5" fillId="3" borderId="16" xfId="1" applyFont="1" applyFill="1" applyBorder="1"/>
    <xf numFmtId="0" fontId="7" fillId="3" borderId="12" xfId="0" applyFont="1" applyFill="1" applyBorder="1" applyAlignment="1">
      <alignment vertical="center"/>
    </xf>
    <xf numFmtId="0" fontId="5" fillId="3" borderId="5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1" xfId="0" quotePrefix="1" applyFont="1" applyFill="1" applyBorder="1" applyAlignment="1">
      <alignment horizontal="center" vertical="center"/>
    </xf>
    <xf numFmtId="0" fontId="5" fillId="3" borderId="58" xfId="0" applyFont="1" applyFill="1" applyBorder="1" applyAlignment="1">
      <alignment horizontal="center" vertical="center"/>
    </xf>
    <xf numFmtId="0" fontId="5" fillId="3" borderId="59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5" fillId="3" borderId="7" xfId="0" applyFont="1" applyFill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17" fillId="3" borderId="4" xfId="0" applyFont="1" applyFill="1" applyBorder="1" applyAlignment="1">
      <alignment wrapText="1"/>
    </xf>
    <xf numFmtId="0" fontId="5" fillId="3" borderId="7" xfId="0" quotePrefix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wrapText="1"/>
    </xf>
    <xf numFmtId="0" fontId="5" fillId="3" borderId="39" xfId="0" applyFont="1" applyFill="1" applyBorder="1"/>
    <xf numFmtId="0" fontId="6" fillId="3" borderId="63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 vertical="center"/>
    </xf>
    <xf numFmtId="0" fontId="5" fillId="3" borderId="64" xfId="0" applyFont="1" applyFill="1" applyBorder="1" applyAlignment="1">
      <alignment horizontal="center" vertical="center"/>
    </xf>
    <xf numFmtId="0" fontId="9" fillId="3" borderId="65" xfId="0" applyFont="1" applyFill="1" applyBorder="1" applyAlignment="1">
      <alignment horizontal="center" vertical="center"/>
    </xf>
    <xf numFmtId="0" fontId="5" fillId="3" borderId="65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wrapText="1"/>
    </xf>
    <xf numFmtId="0" fontId="20" fillId="2" borderId="6" xfId="0" applyFont="1" applyFill="1" applyBorder="1" applyAlignment="1">
      <alignment vertical="center" wrapText="1"/>
    </xf>
    <xf numFmtId="0" fontId="20" fillId="2" borderId="11" xfId="0" applyFont="1" applyFill="1" applyBorder="1" applyAlignment="1">
      <alignment vertical="center" wrapText="1"/>
    </xf>
    <xf numFmtId="0" fontId="3" fillId="3" borderId="0" xfId="0" applyFont="1" applyFill="1" applyAlignment="1">
      <alignment horizontal="left"/>
    </xf>
    <xf numFmtId="0" fontId="6" fillId="3" borderId="35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0" xfId="0" applyFont="1" applyFill="1" applyBorder="1" applyAlignment="1">
      <alignment vertical="center" wrapText="1"/>
    </xf>
    <xf numFmtId="0" fontId="5" fillId="3" borderId="41" xfId="0" applyFont="1" applyFill="1" applyBorder="1" applyAlignment="1">
      <alignment vertical="center" wrapText="1"/>
    </xf>
    <xf numFmtId="0" fontId="19" fillId="3" borderId="41" xfId="0" applyFont="1" applyFill="1" applyBorder="1"/>
    <xf numFmtId="0" fontId="5" fillId="3" borderId="23" xfId="0" applyFont="1" applyFill="1" applyBorder="1" applyAlignment="1">
      <alignment vertical="center" wrapText="1"/>
    </xf>
    <xf numFmtId="0" fontId="19" fillId="3" borderId="41" xfId="0" applyFont="1" applyFill="1" applyBorder="1" applyAlignment="1">
      <alignment wrapText="1"/>
    </xf>
    <xf numFmtId="0" fontId="20" fillId="0" borderId="41" xfId="0" applyFont="1" applyFill="1" applyBorder="1" applyAlignment="1">
      <alignment vertical="center" wrapText="1"/>
    </xf>
    <xf numFmtId="0" fontId="5" fillId="3" borderId="42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42" xfId="0" applyFont="1" applyFill="1" applyBorder="1"/>
    <xf numFmtId="0" fontId="5" fillId="3" borderId="23" xfId="0" applyFont="1" applyFill="1" applyBorder="1"/>
    <xf numFmtId="0" fontId="5" fillId="3" borderId="40" xfId="0" applyFont="1" applyFill="1" applyBorder="1"/>
    <xf numFmtId="0" fontId="5" fillId="3" borderId="44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/>
    </xf>
    <xf numFmtId="0" fontId="7" fillId="3" borderId="38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wrapText="1"/>
    </xf>
    <xf numFmtId="0" fontId="15" fillId="0" borderId="41" xfId="0" applyFont="1" applyFill="1" applyBorder="1" applyAlignment="1">
      <alignment wrapText="1"/>
    </xf>
    <xf numFmtId="0" fontId="3" fillId="3" borderId="0" xfId="0" applyFont="1" applyFill="1"/>
    <xf numFmtId="0" fontId="5" fillId="4" borderId="9" xfId="0" applyFont="1" applyFill="1" applyBorder="1"/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textRotation="90" wrapText="1"/>
    </xf>
    <xf numFmtId="0" fontId="11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12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left"/>
    </xf>
    <xf numFmtId="0" fontId="6" fillId="3" borderId="1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/>
    </xf>
    <xf numFmtId="0" fontId="5" fillId="3" borderId="43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61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62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552100_АиАХ_дн" xfId="1"/>
  </cellStyles>
  <dxfs count="16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showZeros="0" view="pageBreakPreview" zoomScale="55" zoomScaleNormal="75" zoomScaleSheetLayoutView="55" workbookViewId="0">
      <selection activeCell="B53" sqref="B53"/>
    </sheetView>
  </sheetViews>
  <sheetFormatPr defaultColWidth="9.140625" defaultRowHeight="18.75" x14ac:dyDescent="0.3"/>
  <cols>
    <col min="1" max="1" width="16.28515625" style="2" customWidth="1"/>
    <col min="2" max="2" width="67.28515625" style="2" customWidth="1"/>
    <col min="3" max="3" width="11.42578125" style="119" customWidth="1"/>
    <col min="4" max="4" width="8.5703125" style="25" customWidth="1"/>
    <col min="5" max="5" width="9.140625" style="2" customWidth="1"/>
    <col min="6" max="7" width="8.5703125" style="25" customWidth="1"/>
    <col min="8" max="8" width="7.7109375" style="2" customWidth="1"/>
    <col min="9" max="9" width="8.5703125" style="25" customWidth="1"/>
    <col min="10" max="12" width="7.7109375" style="2" customWidth="1"/>
    <col min="13" max="13" width="9.140625" style="2" customWidth="1"/>
    <col min="14" max="14" width="8" style="2" customWidth="1"/>
    <col min="15" max="17" width="7.7109375" style="2" customWidth="1"/>
    <col min="18" max="18" width="8.42578125" style="2" customWidth="1"/>
    <col min="19" max="21" width="7.7109375" style="2" customWidth="1"/>
    <col min="22" max="22" width="9.5703125" style="2" customWidth="1"/>
    <col min="23" max="23" width="7.7109375" style="2" customWidth="1"/>
    <col min="24" max="24" width="6.7109375" style="2" customWidth="1"/>
    <col min="25" max="25" width="8" style="2" customWidth="1"/>
    <col min="26" max="26" width="8.7109375" style="2" customWidth="1"/>
    <col min="27" max="27" width="11.140625" style="2" customWidth="1"/>
    <col min="28" max="16384" width="9.140625" style="2"/>
  </cols>
  <sheetData>
    <row r="1" spans="1:28" s="91" customFormat="1" ht="21.75" customHeight="1" x14ac:dyDescent="0.3">
      <c r="A1" s="312" t="s">
        <v>45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</row>
    <row r="2" spans="1:28" s="92" customFormat="1" ht="21.75" customHeight="1" x14ac:dyDescent="0.3">
      <c r="A2" s="313" t="s">
        <v>15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</row>
    <row r="3" spans="1:28" s="92" customFormat="1" ht="39.75" customHeight="1" x14ac:dyDescent="0.2">
      <c r="A3" s="314" t="s">
        <v>16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</row>
    <row r="4" spans="1:28" s="1" customFormat="1" x14ac:dyDescent="0.3">
      <c r="B4" s="156" t="s">
        <v>24</v>
      </c>
      <c r="C4" s="15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315" t="s">
        <v>228</v>
      </c>
      <c r="Y4" s="315"/>
      <c r="Z4" s="315"/>
      <c r="AA4" s="315"/>
      <c r="AB4" s="315"/>
    </row>
    <row r="5" spans="1:28" s="1" customFormat="1" ht="19.5" x14ac:dyDescent="0.35">
      <c r="B5" s="156" t="s">
        <v>55</v>
      </c>
      <c r="C5" s="155"/>
      <c r="D5" s="156" t="s">
        <v>56</v>
      </c>
      <c r="E5" s="58"/>
      <c r="F5" s="156"/>
      <c r="G5" s="156"/>
      <c r="H5" s="58"/>
      <c r="I5" s="156"/>
      <c r="J5" s="58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157" t="s">
        <v>229</v>
      </c>
      <c r="Y5" s="25"/>
      <c r="Z5" s="25"/>
      <c r="AA5" s="25"/>
      <c r="AB5" s="25"/>
    </row>
    <row r="6" spans="1:28" s="1" customFormat="1" ht="20.25" x14ac:dyDescent="0.3">
      <c r="C6" s="155"/>
      <c r="D6" s="274" t="s">
        <v>231</v>
      </c>
      <c r="E6" s="58"/>
      <c r="F6" s="156"/>
      <c r="G6" s="156"/>
      <c r="H6" s="308" t="s">
        <v>232</v>
      </c>
      <c r="I6" s="156"/>
      <c r="J6" s="58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58"/>
      <c r="Y6" s="25"/>
      <c r="Z6" s="25"/>
      <c r="AA6" s="25"/>
      <c r="AB6" s="25"/>
    </row>
    <row r="7" spans="1:28" s="1" customFormat="1" x14ac:dyDescent="0.3">
      <c r="B7" s="156" t="s">
        <v>222</v>
      </c>
      <c r="C7" s="155"/>
      <c r="D7" s="58" t="s">
        <v>198</v>
      </c>
      <c r="E7" s="58"/>
      <c r="F7" s="156"/>
      <c r="G7" s="156"/>
      <c r="H7" s="58"/>
      <c r="I7" s="156"/>
      <c r="J7" s="58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58"/>
      <c r="Y7" s="25"/>
      <c r="Z7" s="25"/>
      <c r="AA7" s="25"/>
      <c r="AB7" s="25"/>
    </row>
    <row r="8" spans="1:28" s="1" customFormat="1" x14ac:dyDescent="0.3">
      <c r="B8" s="58" t="s">
        <v>230</v>
      </c>
      <c r="C8" s="155"/>
      <c r="D8" s="58" t="s">
        <v>199</v>
      </c>
      <c r="E8" s="58"/>
      <c r="F8" s="156"/>
      <c r="G8" s="156"/>
      <c r="H8" s="58"/>
      <c r="I8" s="156"/>
      <c r="J8" s="58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58"/>
      <c r="Y8" s="25"/>
      <c r="Z8" s="25"/>
      <c r="AA8" s="25"/>
      <c r="AB8" s="25"/>
    </row>
    <row r="9" spans="1:28" s="1" customFormat="1" ht="19.5" thickBot="1" x14ac:dyDescent="0.35">
      <c r="B9" s="25"/>
      <c r="C9" s="155"/>
      <c r="D9" s="58" t="s">
        <v>200</v>
      </c>
      <c r="E9" s="58"/>
      <c r="F9" s="158"/>
      <c r="G9" s="158"/>
      <c r="H9" s="58"/>
      <c r="I9" s="158"/>
      <c r="J9" s="58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s="25" customFormat="1" ht="37.5" customHeight="1" thickBot="1" x14ac:dyDescent="0.35">
      <c r="A10" s="310" t="s">
        <v>10</v>
      </c>
      <c r="B10" s="310" t="s">
        <v>22</v>
      </c>
      <c r="C10" s="311" t="s">
        <v>23</v>
      </c>
      <c r="D10" s="310" t="s">
        <v>25</v>
      </c>
      <c r="E10" s="310"/>
      <c r="F10" s="310" t="s">
        <v>26</v>
      </c>
      <c r="G10" s="310"/>
      <c r="H10" s="310"/>
      <c r="I10" s="310"/>
      <c r="J10" s="310"/>
      <c r="K10" s="316" t="s">
        <v>54</v>
      </c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8"/>
      <c r="AA10" s="310" t="s">
        <v>21</v>
      </c>
    </row>
    <row r="11" spans="1:28" s="54" customFormat="1" ht="19.5" customHeight="1" thickBot="1" x14ac:dyDescent="0.35">
      <c r="A11" s="310"/>
      <c r="B11" s="310"/>
      <c r="C11" s="311"/>
      <c r="D11" s="311" t="s">
        <v>42</v>
      </c>
      <c r="E11" s="311" t="s">
        <v>47</v>
      </c>
      <c r="F11" s="311" t="s">
        <v>27</v>
      </c>
      <c r="G11" s="310" t="s">
        <v>28</v>
      </c>
      <c r="H11" s="310"/>
      <c r="I11" s="310"/>
      <c r="J11" s="311" t="s">
        <v>46</v>
      </c>
      <c r="K11" s="310" t="s">
        <v>201</v>
      </c>
      <c r="L11" s="310"/>
      <c r="M11" s="310"/>
      <c r="N11" s="310"/>
      <c r="O11" s="310"/>
      <c r="P11" s="310"/>
      <c r="Q11" s="310"/>
      <c r="R11" s="310"/>
      <c r="S11" s="310" t="s">
        <v>202</v>
      </c>
      <c r="T11" s="310"/>
      <c r="U11" s="310"/>
      <c r="V11" s="310"/>
      <c r="W11" s="310"/>
      <c r="X11" s="310"/>
      <c r="Y11" s="310"/>
      <c r="Z11" s="310"/>
      <c r="AA11" s="310"/>
    </row>
    <row r="12" spans="1:28" s="54" customFormat="1" ht="22.5" customHeight="1" thickBot="1" x14ac:dyDescent="0.35">
      <c r="A12" s="310"/>
      <c r="B12" s="310"/>
      <c r="C12" s="311"/>
      <c r="D12" s="311"/>
      <c r="E12" s="311"/>
      <c r="F12" s="311"/>
      <c r="G12" s="311" t="s">
        <v>29</v>
      </c>
      <c r="H12" s="311" t="s">
        <v>43</v>
      </c>
      <c r="I12" s="311" t="s">
        <v>44</v>
      </c>
      <c r="J12" s="311"/>
      <c r="K12" s="310" t="s">
        <v>203</v>
      </c>
      <c r="L12" s="310"/>
      <c r="M12" s="310"/>
      <c r="N12" s="310"/>
      <c r="O12" s="310" t="s">
        <v>204</v>
      </c>
      <c r="P12" s="310"/>
      <c r="Q12" s="310"/>
      <c r="R12" s="310"/>
      <c r="S12" s="310" t="s">
        <v>205</v>
      </c>
      <c r="T12" s="310"/>
      <c r="U12" s="310"/>
      <c r="V12" s="310"/>
      <c r="W12" s="310" t="s">
        <v>206</v>
      </c>
      <c r="X12" s="310"/>
      <c r="Y12" s="310"/>
      <c r="Z12" s="310"/>
      <c r="AA12" s="310"/>
    </row>
    <row r="13" spans="1:28" s="54" customFormat="1" ht="49.5" customHeight="1" thickBot="1" x14ac:dyDescent="0.35">
      <c r="A13" s="310"/>
      <c r="B13" s="310"/>
      <c r="C13" s="311"/>
      <c r="D13" s="311"/>
      <c r="E13" s="311"/>
      <c r="F13" s="311"/>
      <c r="G13" s="311"/>
      <c r="H13" s="311"/>
      <c r="I13" s="311"/>
      <c r="J13" s="311"/>
      <c r="K13" s="160" t="s">
        <v>9</v>
      </c>
      <c r="L13" s="160" t="s">
        <v>2</v>
      </c>
      <c r="M13" s="160" t="s">
        <v>0</v>
      </c>
      <c r="N13" s="160" t="s">
        <v>8</v>
      </c>
      <c r="O13" s="160" t="s">
        <v>9</v>
      </c>
      <c r="P13" s="160" t="s">
        <v>2</v>
      </c>
      <c r="Q13" s="160" t="s">
        <v>0</v>
      </c>
      <c r="R13" s="160" t="s">
        <v>8</v>
      </c>
      <c r="S13" s="160" t="s">
        <v>9</v>
      </c>
      <c r="T13" s="160" t="s">
        <v>2</v>
      </c>
      <c r="U13" s="160" t="s">
        <v>0</v>
      </c>
      <c r="V13" s="160" t="s">
        <v>8</v>
      </c>
      <c r="W13" s="160" t="s">
        <v>9</v>
      </c>
      <c r="X13" s="160" t="s">
        <v>2</v>
      </c>
      <c r="Y13" s="160" t="s">
        <v>0</v>
      </c>
      <c r="Z13" s="160" t="s">
        <v>8</v>
      </c>
      <c r="AA13" s="310"/>
    </row>
    <row r="14" spans="1:28" s="25" customFormat="1" x14ac:dyDescent="0.3">
      <c r="A14" s="210" t="s">
        <v>57</v>
      </c>
      <c r="B14" s="152" t="s">
        <v>58</v>
      </c>
      <c r="C14" s="186" t="s">
        <v>59</v>
      </c>
      <c r="D14" s="186">
        <v>6</v>
      </c>
      <c r="E14" s="186">
        <f t="shared" ref="E14:E20" si="0">D14*30</f>
        <v>180</v>
      </c>
      <c r="F14" s="166">
        <f t="shared" ref="F14:F25" si="1">SUM(G14:I14)</f>
        <v>96</v>
      </c>
      <c r="G14" s="167"/>
      <c r="H14" s="61"/>
      <c r="I14" s="168">
        <f>16*M14</f>
        <v>96</v>
      </c>
      <c r="J14" s="166">
        <f t="shared" ref="J14:J25" si="2">E14-F14</f>
        <v>84</v>
      </c>
      <c r="K14" s="60"/>
      <c r="L14" s="61"/>
      <c r="M14" s="61">
        <v>6</v>
      </c>
      <c r="N14" s="187">
        <f t="shared" ref="N14:N19" si="3">D14</f>
        <v>6</v>
      </c>
      <c r="O14" s="132"/>
      <c r="P14" s="133"/>
      <c r="Q14" s="133"/>
      <c r="R14" s="169"/>
      <c r="S14" s="132"/>
      <c r="T14" s="133"/>
      <c r="U14" s="133"/>
      <c r="V14" s="169"/>
      <c r="W14" s="132"/>
      <c r="X14" s="133"/>
      <c r="Y14" s="133"/>
      <c r="Z14" s="169"/>
      <c r="AA14" s="186" t="s">
        <v>60</v>
      </c>
    </row>
    <row r="15" spans="1:28" s="177" customFormat="1" ht="22.5" customHeight="1" x14ac:dyDescent="0.2">
      <c r="A15" s="211" t="s">
        <v>79</v>
      </c>
      <c r="B15" s="170" t="s">
        <v>207</v>
      </c>
      <c r="C15" s="171" t="s">
        <v>80</v>
      </c>
      <c r="D15" s="171">
        <v>3</v>
      </c>
      <c r="E15" s="171">
        <f>D15*30</f>
        <v>90</v>
      </c>
      <c r="F15" s="171">
        <f>SUM(G15:I15)</f>
        <v>48</v>
      </c>
      <c r="G15" s="172"/>
      <c r="H15" s="64"/>
      <c r="I15" s="173">
        <f>16*M15</f>
        <v>48</v>
      </c>
      <c r="J15" s="171">
        <f>E15-F15</f>
        <v>42</v>
      </c>
      <c r="K15" s="63"/>
      <c r="L15" s="64"/>
      <c r="M15" s="64">
        <v>3</v>
      </c>
      <c r="N15" s="130">
        <f t="shared" si="3"/>
        <v>3</v>
      </c>
      <c r="O15" s="63"/>
      <c r="P15" s="64"/>
      <c r="Q15" s="64"/>
      <c r="R15" s="178"/>
      <c r="S15" s="174"/>
      <c r="T15" s="175"/>
      <c r="U15" s="175"/>
      <c r="V15" s="176"/>
      <c r="W15" s="174"/>
      <c r="X15" s="175"/>
      <c r="Y15" s="175"/>
      <c r="Z15" s="176"/>
      <c r="AA15" s="171" t="s">
        <v>60</v>
      </c>
    </row>
    <row r="16" spans="1:28" s="179" customFormat="1" ht="37.5" x14ac:dyDescent="0.2">
      <c r="A16" s="212" t="s">
        <v>61</v>
      </c>
      <c r="B16" s="153" t="s">
        <v>62</v>
      </c>
      <c r="C16" s="171" t="s">
        <v>35</v>
      </c>
      <c r="D16" s="171">
        <v>5</v>
      </c>
      <c r="E16" s="171">
        <f t="shared" si="0"/>
        <v>150</v>
      </c>
      <c r="F16" s="171">
        <f t="shared" si="1"/>
        <v>80</v>
      </c>
      <c r="G16" s="172">
        <f>16*K16</f>
        <v>48</v>
      </c>
      <c r="H16" s="64"/>
      <c r="I16" s="173">
        <f>16*M16</f>
        <v>32</v>
      </c>
      <c r="J16" s="171">
        <f t="shared" si="2"/>
        <v>70</v>
      </c>
      <c r="K16" s="63">
        <v>3</v>
      </c>
      <c r="L16" s="64"/>
      <c r="M16" s="64">
        <v>2</v>
      </c>
      <c r="N16" s="178">
        <f t="shared" si="3"/>
        <v>5</v>
      </c>
      <c r="O16" s="63"/>
      <c r="P16" s="64"/>
      <c r="Q16" s="64"/>
      <c r="R16" s="178"/>
      <c r="S16" s="63"/>
      <c r="T16" s="64"/>
      <c r="U16" s="64"/>
      <c r="V16" s="178"/>
      <c r="W16" s="63"/>
      <c r="X16" s="64"/>
      <c r="Y16" s="64"/>
      <c r="Z16" s="178"/>
      <c r="AA16" s="171" t="s">
        <v>63</v>
      </c>
    </row>
    <row r="17" spans="1:27" s="25" customFormat="1" x14ac:dyDescent="0.3">
      <c r="A17" s="212" t="s">
        <v>64</v>
      </c>
      <c r="B17" s="153" t="s">
        <v>65</v>
      </c>
      <c r="C17" s="171" t="s">
        <v>35</v>
      </c>
      <c r="D17" s="171">
        <v>4</v>
      </c>
      <c r="E17" s="171">
        <v>120</v>
      </c>
      <c r="F17" s="171">
        <f t="shared" si="1"/>
        <v>48</v>
      </c>
      <c r="G17" s="172">
        <f>16*K17</f>
        <v>16</v>
      </c>
      <c r="H17" s="64">
        <f>16*L17</f>
        <v>32</v>
      </c>
      <c r="I17" s="173"/>
      <c r="J17" s="171">
        <f t="shared" si="2"/>
        <v>72</v>
      </c>
      <c r="K17" s="63">
        <v>1</v>
      </c>
      <c r="L17" s="64">
        <v>2</v>
      </c>
      <c r="M17" s="64"/>
      <c r="N17" s="178">
        <f t="shared" si="3"/>
        <v>4</v>
      </c>
      <c r="O17" s="162"/>
      <c r="P17" s="5"/>
      <c r="Q17" s="5"/>
      <c r="R17" s="180"/>
      <c r="S17" s="162"/>
      <c r="T17" s="5"/>
      <c r="U17" s="5"/>
      <c r="V17" s="180"/>
      <c r="W17" s="162"/>
      <c r="X17" s="5"/>
      <c r="Y17" s="5"/>
      <c r="Z17" s="180"/>
      <c r="AA17" s="171" t="s">
        <v>60</v>
      </c>
    </row>
    <row r="18" spans="1:27" s="25" customFormat="1" x14ac:dyDescent="0.3">
      <c r="A18" s="212" t="s">
        <v>69</v>
      </c>
      <c r="B18" s="153" t="s">
        <v>70</v>
      </c>
      <c r="C18" s="171" t="s">
        <v>71</v>
      </c>
      <c r="D18" s="171">
        <v>5</v>
      </c>
      <c r="E18" s="171">
        <f t="shared" si="0"/>
        <v>150</v>
      </c>
      <c r="F18" s="171">
        <f t="shared" si="1"/>
        <v>80</v>
      </c>
      <c r="G18" s="172">
        <f>16*K18</f>
        <v>48</v>
      </c>
      <c r="H18" s="64">
        <f>16*L18</f>
        <v>16</v>
      </c>
      <c r="I18" s="173">
        <f>16*M18</f>
        <v>16</v>
      </c>
      <c r="J18" s="171">
        <f t="shared" si="2"/>
        <v>70</v>
      </c>
      <c r="K18" s="63">
        <v>3</v>
      </c>
      <c r="L18" s="64">
        <v>1</v>
      </c>
      <c r="M18" s="64">
        <v>1</v>
      </c>
      <c r="N18" s="178">
        <f t="shared" si="3"/>
        <v>5</v>
      </c>
      <c r="O18" s="162"/>
      <c r="P18" s="5"/>
      <c r="Q18" s="5"/>
      <c r="R18" s="180"/>
      <c r="S18" s="162"/>
      <c r="T18" s="5"/>
      <c r="U18" s="5"/>
      <c r="V18" s="180"/>
      <c r="W18" s="162"/>
      <c r="X18" s="5"/>
      <c r="Y18" s="5"/>
      <c r="Z18" s="180"/>
      <c r="AA18" s="171" t="s">
        <v>72</v>
      </c>
    </row>
    <row r="19" spans="1:27" s="25" customFormat="1" ht="21" customHeight="1" thickBot="1" x14ac:dyDescent="0.35">
      <c r="A19" s="213" t="s">
        <v>73</v>
      </c>
      <c r="B19" s="214" t="s">
        <v>74</v>
      </c>
      <c r="C19" s="59" t="s">
        <v>75</v>
      </c>
      <c r="D19" s="205">
        <v>4</v>
      </c>
      <c r="E19" s="205">
        <f t="shared" si="0"/>
        <v>120</v>
      </c>
      <c r="F19" s="59">
        <f t="shared" si="1"/>
        <v>64</v>
      </c>
      <c r="G19" s="181">
        <f>16*K19</f>
        <v>16</v>
      </c>
      <c r="H19" s="123"/>
      <c r="I19" s="182">
        <f>16*M19</f>
        <v>48</v>
      </c>
      <c r="J19" s="59">
        <f t="shared" si="2"/>
        <v>56</v>
      </c>
      <c r="K19" s="125">
        <v>1</v>
      </c>
      <c r="L19" s="123"/>
      <c r="M19" s="123">
        <v>3</v>
      </c>
      <c r="N19" s="126">
        <f t="shared" si="3"/>
        <v>4</v>
      </c>
      <c r="O19" s="163"/>
      <c r="P19" s="183"/>
      <c r="Q19" s="183"/>
      <c r="R19" s="184"/>
      <c r="S19" s="163"/>
      <c r="T19" s="183"/>
      <c r="U19" s="183"/>
      <c r="V19" s="184"/>
      <c r="W19" s="163"/>
      <c r="X19" s="183"/>
      <c r="Y19" s="183"/>
      <c r="Z19" s="184"/>
      <c r="AA19" s="59" t="s">
        <v>60</v>
      </c>
    </row>
    <row r="20" spans="1:27" s="177" customFormat="1" x14ac:dyDescent="0.2">
      <c r="A20" s="215" t="s">
        <v>76</v>
      </c>
      <c r="B20" s="185" t="s">
        <v>77</v>
      </c>
      <c r="C20" s="186" t="s">
        <v>78</v>
      </c>
      <c r="D20" s="186">
        <v>6</v>
      </c>
      <c r="E20" s="186">
        <f t="shared" si="0"/>
        <v>180</v>
      </c>
      <c r="F20" s="186">
        <f t="shared" si="1"/>
        <v>96</v>
      </c>
      <c r="G20" s="167"/>
      <c r="H20" s="61"/>
      <c r="I20" s="168">
        <f>16*Q20</f>
        <v>96</v>
      </c>
      <c r="J20" s="186">
        <f t="shared" si="2"/>
        <v>84</v>
      </c>
      <c r="K20" s="60"/>
      <c r="L20" s="61"/>
      <c r="M20" s="61"/>
      <c r="N20" s="187"/>
      <c r="O20" s="60"/>
      <c r="P20" s="61"/>
      <c r="Q20" s="61">
        <v>6</v>
      </c>
      <c r="R20" s="187">
        <f t="shared" ref="R20:R25" si="4">D20</f>
        <v>6</v>
      </c>
      <c r="S20" s="188"/>
      <c r="T20" s="189"/>
      <c r="U20" s="189"/>
      <c r="V20" s="190"/>
      <c r="W20" s="188"/>
      <c r="X20" s="189"/>
      <c r="Y20" s="189"/>
      <c r="Z20" s="190"/>
      <c r="AA20" s="186" t="s">
        <v>60</v>
      </c>
    </row>
    <row r="21" spans="1:27" s="177" customFormat="1" ht="22.5" customHeight="1" x14ac:dyDescent="0.2">
      <c r="A21" s="211" t="s">
        <v>101</v>
      </c>
      <c r="B21" s="170" t="s">
        <v>208</v>
      </c>
      <c r="C21" s="171" t="s">
        <v>80</v>
      </c>
      <c r="D21" s="171">
        <v>3</v>
      </c>
      <c r="E21" s="171">
        <f>D21*30</f>
        <v>90</v>
      </c>
      <c r="F21" s="171">
        <f t="shared" si="1"/>
        <v>48</v>
      </c>
      <c r="G21" s="172"/>
      <c r="H21" s="64"/>
      <c r="I21" s="173">
        <f>16*Q21</f>
        <v>48</v>
      </c>
      <c r="J21" s="171">
        <f>E21-F21</f>
        <v>42</v>
      </c>
      <c r="K21" s="63"/>
      <c r="L21" s="64"/>
      <c r="M21" s="64"/>
      <c r="N21" s="178"/>
      <c r="O21" s="63"/>
      <c r="P21" s="64"/>
      <c r="Q21" s="64">
        <v>3</v>
      </c>
      <c r="R21" s="178">
        <f t="shared" si="4"/>
        <v>3</v>
      </c>
      <c r="S21" s="174"/>
      <c r="T21" s="175"/>
      <c r="U21" s="175"/>
      <c r="V21" s="176"/>
      <c r="W21" s="174"/>
      <c r="X21" s="175"/>
      <c r="Y21" s="175"/>
      <c r="Z21" s="176"/>
      <c r="AA21" s="171" t="s">
        <v>60</v>
      </c>
    </row>
    <row r="22" spans="1:27" s="177" customFormat="1" x14ac:dyDescent="0.2">
      <c r="A22" s="211" t="s">
        <v>81</v>
      </c>
      <c r="B22" s="170" t="s">
        <v>82</v>
      </c>
      <c r="C22" s="171" t="s">
        <v>83</v>
      </c>
      <c r="D22" s="171">
        <v>4</v>
      </c>
      <c r="E22" s="171">
        <f>D22*30</f>
        <v>120</v>
      </c>
      <c r="F22" s="171">
        <f t="shared" si="1"/>
        <v>48</v>
      </c>
      <c r="G22" s="172">
        <f>16*O22</f>
        <v>32</v>
      </c>
      <c r="H22" s="64">
        <f>P22*16</f>
        <v>16</v>
      </c>
      <c r="I22" s="173"/>
      <c r="J22" s="171">
        <f t="shared" si="2"/>
        <v>72</v>
      </c>
      <c r="K22" s="63"/>
      <c r="L22" s="64"/>
      <c r="M22" s="64"/>
      <c r="N22" s="178"/>
      <c r="O22" s="63">
        <v>2</v>
      </c>
      <c r="P22" s="64">
        <v>1</v>
      </c>
      <c r="Q22" s="64"/>
      <c r="R22" s="178">
        <f t="shared" si="4"/>
        <v>4</v>
      </c>
      <c r="S22" s="174"/>
      <c r="T22" s="175"/>
      <c r="U22" s="175"/>
      <c r="V22" s="176"/>
      <c r="W22" s="174"/>
      <c r="X22" s="175"/>
      <c r="Y22" s="175"/>
      <c r="Z22" s="176"/>
      <c r="AA22" s="171" t="s">
        <v>60</v>
      </c>
    </row>
    <row r="23" spans="1:27" s="25" customFormat="1" ht="20.25" customHeight="1" x14ac:dyDescent="0.3">
      <c r="A23" s="212" t="s">
        <v>209</v>
      </c>
      <c r="B23" s="153" t="s">
        <v>67</v>
      </c>
      <c r="C23" s="171" t="s">
        <v>68</v>
      </c>
      <c r="D23" s="171">
        <v>2</v>
      </c>
      <c r="E23" s="171">
        <f>D23*30</f>
        <v>60</v>
      </c>
      <c r="F23" s="171">
        <f>SUM(G23:I23)</f>
        <v>32</v>
      </c>
      <c r="G23" s="172">
        <f>16*O23</f>
        <v>16</v>
      </c>
      <c r="H23" s="64"/>
      <c r="I23" s="173">
        <f>Q23*16</f>
        <v>16</v>
      </c>
      <c r="J23" s="171">
        <f>E23-F23</f>
        <v>28</v>
      </c>
      <c r="K23" s="63"/>
      <c r="L23" s="64"/>
      <c r="M23" s="64"/>
      <c r="N23" s="178"/>
      <c r="O23" s="162">
        <v>1</v>
      </c>
      <c r="P23" s="5"/>
      <c r="Q23" s="5">
        <v>1</v>
      </c>
      <c r="R23" s="178">
        <f t="shared" si="4"/>
        <v>2</v>
      </c>
      <c r="S23" s="162"/>
      <c r="T23" s="5"/>
      <c r="U23" s="5"/>
      <c r="V23" s="180"/>
      <c r="W23" s="162"/>
      <c r="X23" s="5"/>
      <c r="Y23" s="5"/>
      <c r="Z23" s="180"/>
      <c r="AA23" s="171" t="s">
        <v>60</v>
      </c>
    </row>
    <row r="24" spans="1:27" s="191" customFormat="1" ht="37.5" x14ac:dyDescent="0.2">
      <c r="A24" s="211" t="s">
        <v>84</v>
      </c>
      <c r="B24" s="170" t="s">
        <v>85</v>
      </c>
      <c r="C24" s="171" t="s">
        <v>35</v>
      </c>
      <c r="D24" s="171">
        <v>5</v>
      </c>
      <c r="E24" s="171">
        <v>150</v>
      </c>
      <c r="F24" s="171">
        <f t="shared" si="1"/>
        <v>80</v>
      </c>
      <c r="G24" s="172">
        <f>16*O24</f>
        <v>48</v>
      </c>
      <c r="H24" s="64"/>
      <c r="I24" s="173">
        <f>16*Q24</f>
        <v>32</v>
      </c>
      <c r="J24" s="171">
        <f t="shared" si="2"/>
        <v>70</v>
      </c>
      <c r="K24" s="63"/>
      <c r="L24" s="64"/>
      <c r="M24" s="64"/>
      <c r="N24" s="178"/>
      <c r="O24" s="63">
        <v>3</v>
      </c>
      <c r="P24" s="64"/>
      <c r="Q24" s="64">
        <v>2</v>
      </c>
      <c r="R24" s="178">
        <f t="shared" si="4"/>
        <v>5</v>
      </c>
      <c r="S24" s="174"/>
      <c r="T24" s="175"/>
      <c r="U24" s="175"/>
      <c r="V24" s="176"/>
      <c r="W24" s="174"/>
      <c r="X24" s="175"/>
      <c r="Y24" s="175"/>
      <c r="Z24" s="176"/>
      <c r="AA24" s="171" t="s">
        <v>63</v>
      </c>
    </row>
    <row r="25" spans="1:27" s="177" customFormat="1" ht="26.25" customHeight="1" thickBot="1" x14ac:dyDescent="0.25">
      <c r="A25" s="216" t="s">
        <v>86</v>
      </c>
      <c r="B25" s="192" t="s">
        <v>87</v>
      </c>
      <c r="C25" s="59" t="s">
        <v>71</v>
      </c>
      <c r="D25" s="59">
        <v>5</v>
      </c>
      <c r="E25" s="59">
        <f>D25*30</f>
        <v>150</v>
      </c>
      <c r="F25" s="59">
        <f t="shared" si="1"/>
        <v>80</v>
      </c>
      <c r="G25" s="181">
        <f>16*O25</f>
        <v>48</v>
      </c>
      <c r="H25" s="123">
        <f>P25*16</f>
        <v>16</v>
      </c>
      <c r="I25" s="182">
        <f>16*Q25</f>
        <v>16</v>
      </c>
      <c r="J25" s="59">
        <f t="shared" si="2"/>
        <v>70</v>
      </c>
      <c r="K25" s="125"/>
      <c r="L25" s="123"/>
      <c r="M25" s="123"/>
      <c r="N25" s="126"/>
      <c r="O25" s="125">
        <v>3</v>
      </c>
      <c r="P25" s="123">
        <v>1</v>
      </c>
      <c r="Q25" s="123">
        <v>1</v>
      </c>
      <c r="R25" s="126">
        <f t="shared" si="4"/>
        <v>5</v>
      </c>
      <c r="S25" s="193"/>
      <c r="T25" s="194"/>
      <c r="U25" s="194"/>
      <c r="V25" s="195"/>
      <c r="W25" s="193"/>
      <c r="X25" s="194"/>
      <c r="Y25" s="194"/>
      <c r="Z25" s="195"/>
      <c r="AA25" s="59" t="s">
        <v>63</v>
      </c>
    </row>
    <row r="26" spans="1:27" s="25" customFormat="1" x14ac:dyDescent="0.3">
      <c r="A26" s="217" t="s">
        <v>88</v>
      </c>
      <c r="B26" s="152" t="s">
        <v>89</v>
      </c>
      <c r="C26" s="186" t="s">
        <v>210</v>
      </c>
      <c r="D26" s="196">
        <v>3</v>
      </c>
      <c r="E26" s="196">
        <f>D26*30</f>
        <v>90</v>
      </c>
      <c r="F26" s="166">
        <f>SUM(G26:I26)</f>
        <v>48</v>
      </c>
      <c r="G26" s="197">
        <f t="shared" ref="G26:G31" si="5">16*S26</f>
        <v>32</v>
      </c>
      <c r="H26" s="133"/>
      <c r="I26" s="198">
        <f>16*U26</f>
        <v>16</v>
      </c>
      <c r="J26" s="166">
        <f>E26-F26</f>
        <v>42</v>
      </c>
      <c r="K26" s="132"/>
      <c r="L26" s="133"/>
      <c r="M26" s="133"/>
      <c r="N26" s="169"/>
      <c r="O26" s="132"/>
      <c r="P26" s="133"/>
      <c r="Q26" s="133"/>
      <c r="R26" s="169"/>
      <c r="S26" s="60">
        <v>2</v>
      </c>
      <c r="T26" s="61"/>
      <c r="U26" s="61">
        <v>1</v>
      </c>
      <c r="V26" s="187">
        <f t="shared" ref="V26:V31" si="6">D26</f>
        <v>3</v>
      </c>
      <c r="W26" s="132"/>
      <c r="X26" s="133"/>
      <c r="Y26" s="133"/>
      <c r="Z26" s="169"/>
      <c r="AA26" s="186" t="s">
        <v>60</v>
      </c>
    </row>
    <row r="27" spans="1:27" s="25" customFormat="1" x14ac:dyDescent="0.3">
      <c r="A27" s="218" t="s">
        <v>90</v>
      </c>
      <c r="B27" s="153" t="s">
        <v>91</v>
      </c>
      <c r="C27" s="171" t="s">
        <v>68</v>
      </c>
      <c r="D27" s="171">
        <v>4</v>
      </c>
      <c r="E27" s="171">
        <f>D27*30</f>
        <v>120</v>
      </c>
      <c r="F27" s="9">
        <f t="shared" ref="F27:F32" si="7">SUM(G27:I27)</f>
        <v>48</v>
      </c>
      <c r="G27" s="199">
        <f t="shared" si="5"/>
        <v>32</v>
      </c>
      <c r="H27" s="5"/>
      <c r="I27" s="200">
        <f>16*U27</f>
        <v>16</v>
      </c>
      <c r="J27" s="9">
        <f t="shared" ref="J27:J32" si="8">E27-F27</f>
        <v>72</v>
      </c>
      <c r="K27" s="162"/>
      <c r="L27" s="5"/>
      <c r="M27" s="5"/>
      <c r="N27" s="180"/>
      <c r="O27" s="162"/>
      <c r="P27" s="5"/>
      <c r="Q27" s="5"/>
      <c r="R27" s="180"/>
      <c r="S27" s="63">
        <v>2</v>
      </c>
      <c r="T27" s="64"/>
      <c r="U27" s="64">
        <v>1</v>
      </c>
      <c r="V27" s="178">
        <f t="shared" si="6"/>
        <v>4</v>
      </c>
      <c r="W27" s="162"/>
      <c r="X27" s="5"/>
      <c r="Y27" s="5"/>
      <c r="Z27" s="180"/>
      <c r="AA27" s="171" t="s">
        <v>60</v>
      </c>
    </row>
    <row r="28" spans="1:27" s="25" customFormat="1" x14ac:dyDescent="0.3">
      <c r="A28" s="218" t="s">
        <v>92</v>
      </c>
      <c r="B28" s="219" t="s">
        <v>93</v>
      </c>
      <c r="C28" s="171" t="s">
        <v>94</v>
      </c>
      <c r="D28" s="201">
        <v>5</v>
      </c>
      <c r="E28" s="201">
        <f>D28*30</f>
        <v>150</v>
      </c>
      <c r="F28" s="9">
        <f t="shared" si="7"/>
        <v>48</v>
      </c>
      <c r="G28" s="199">
        <f t="shared" si="5"/>
        <v>32</v>
      </c>
      <c r="H28" s="5">
        <f>16*T28</f>
        <v>16</v>
      </c>
      <c r="I28" s="200"/>
      <c r="J28" s="9">
        <f t="shared" si="8"/>
        <v>102</v>
      </c>
      <c r="K28" s="162"/>
      <c r="L28" s="5"/>
      <c r="M28" s="5"/>
      <c r="N28" s="180"/>
      <c r="O28" s="162"/>
      <c r="P28" s="5"/>
      <c r="Q28" s="5"/>
      <c r="R28" s="180"/>
      <c r="S28" s="63">
        <v>2</v>
      </c>
      <c r="T28" s="64">
        <v>1</v>
      </c>
      <c r="U28" s="64"/>
      <c r="V28" s="178">
        <f t="shared" si="6"/>
        <v>5</v>
      </c>
      <c r="W28" s="162"/>
      <c r="X28" s="5"/>
      <c r="Y28" s="5"/>
      <c r="Z28" s="180"/>
      <c r="AA28" s="171" t="s">
        <v>60</v>
      </c>
    </row>
    <row r="29" spans="1:27" s="25" customFormat="1" x14ac:dyDescent="0.3">
      <c r="A29" s="218" t="s">
        <v>95</v>
      </c>
      <c r="B29" s="219" t="s">
        <v>96</v>
      </c>
      <c r="C29" s="171" t="s">
        <v>97</v>
      </c>
      <c r="D29" s="201">
        <v>5</v>
      </c>
      <c r="E29" s="201">
        <f>D29*30</f>
        <v>150</v>
      </c>
      <c r="F29" s="9">
        <f t="shared" si="7"/>
        <v>80</v>
      </c>
      <c r="G29" s="199">
        <f t="shared" si="5"/>
        <v>32</v>
      </c>
      <c r="H29" s="5">
        <f>16*T29</f>
        <v>32</v>
      </c>
      <c r="I29" s="200">
        <f>16*U29</f>
        <v>16</v>
      </c>
      <c r="J29" s="9">
        <f t="shared" si="8"/>
        <v>70</v>
      </c>
      <c r="K29" s="162"/>
      <c r="L29" s="5"/>
      <c r="M29" s="5"/>
      <c r="N29" s="180"/>
      <c r="O29" s="162"/>
      <c r="P29" s="5"/>
      <c r="Q29" s="5"/>
      <c r="R29" s="180"/>
      <c r="S29" s="63">
        <v>2</v>
      </c>
      <c r="T29" s="64">
        <v>2</v>
      </c>
      <c r="U29" s="64">
        <v>1</v>
      </c>
      <c r="V29" s="178">
        <f t="shared" si="6"/>
        <v>5</v>
      </c>
      <c r="W29" s="162"/>
      <c r="X29" s="5"/>
      <c r="Y29" s="5"/>
      <c r="Z29" s="180"/>
      <c r="AA29" s="171" t="s">
        <v>63</v>
      </c>
    </row>
    <row r="30" spans="1:27" s="25" customFormat="1" x14ac:dyDescent="0.3">
      <c r="A30" s="218" t="s">
        <v>98</v>
      </c>
      <c r="B30" s="220" t="s">
        <v>99</v>
      </c>
      <c r="C30" s="171" t="s">
        <v>100</v>
      </c>
      <c r="D30" s="171">
        <v>4</v>
      </c>
      <c r="E30" s="171">
        <v>120</v>
      </c>
      <c r="F30" s="9">
        <f t="shared" si="7"/>
        <v>48</v>
      </c>
      <c r="G30" s="199">
        <f t="shared" si="5"/>
        <v>32</v>
      </c>
      <c r="H30" s="5">
        <f>16*T30</f>
        <v>16</v>
      </c>
      <c r="I30" s="200"/>
      <c r="J30" s="9">
        <f t="shared" si="8"/>
        <v>72</v>
      </c>
      <c r="K30" s="162"/>
      <c r="L30" s="5"/>
      <c r="M30" s="5"/>
      <c r="N30" s="180"/>
      <c r="O30" s="162"/>
      <c r="P30" s="5"/>
      <c r="Q30" s="5"/>
      <c r="R30" s="180"/>
      <c r="S30" s="63">
        <v>2</v>
      </c>
      <c r="T30" s="64">
        <v>1</v>
      </c>
      <c r="U30" s="64"/>
      <c r="V30" s="178">
        <f t="shared" si="6"/>
        <v>4</v>
      </c>
      <c r="W30" s="162"/>
      <c r="X30" s="5"/>
      <c r="Y30" s="5"/>
      <c r="Z30" s="180"/>
      <c r="AA30" s="171" t="s">
        <v>60</v>
      </c>
    </row>
    <row r="31" spans="1:27" s="25" customFormat="1" ht="19.5" thickBot="1" x14ac:dyDescent="0.35">
      <c r="A31" s="221" t="s">
        <v>66</v>
      </c>
      <c r="B31" s="202" t="s">
        <v>102</v>
      </c>
      <c r="C31" s="59" t="s">
        <v>68</v>
      </c>
      <c r="D31" s="59">
        <v>4</v>
      </c>
      <c r="E31" s="59">
        <f>D31*30</f>
        <v>120</v>
      </c>
      <c r="F31" s="26">
        <f t="shared" si="7"/>
        <v>48</v>
      </c>
      <c r="G31" s="203">
        <f t="shared" si="5"/>
        <v>32</v>
      </c>
      <c r="H31" s="183"/>
      <c r="I31" s="204">
        <f>16*U31</f>
        <v>16</v>
      </c>
      <c r="J31" s="26">
        <f t="shared" si="8"/>
        <v>72</v>
      </c>
      <c r="K31" s="163"/>
      <c r="L31" s="183"/>
      <c r="M31" s="183"/>
      <c r="N31" s="184"/>
      <c r="O31" s="163"/>
      <c r="P31" s="183"/>
      <c r="Q31" s="183"/>
      <c r="R31" s="184"/>
      <c r="S31" s="125">
        <v>2</v>
      </c>
      <c r="T31" s="123"/>
      <c r="U31" s="123">
        <v>1</v>
      </c>
      <c r="V31" s="126">
        <f t="shared" si="6"/>
        <v>4</v>
      </c>
      <c r="W31" s="163"/>
      <c r="X31" s="183"/>
      <c r="Y31" s="183"/>
      <c r="Z31" s="184"/>
      <c r="AA31" s="59" t="s">
        <v>63</v>
      </c>
    </row>
    <row r="32" spans="1:27" s="25" customFormat="1" x14ac:dyDescent="0.3">
      <c r="A32" s="222" t="s">
        <v>103</v>
      </c>
      <c r="B32" s="223" t="s">
        <v>104</v>
      </c>
      <c r="C32" s="186" t="s">
        <v>105</v>
      </c>
      <c r="D32" s="196">
        <v>4</v>
      </c>
      <c r="E32" s="196">
        <f>D32*30</f>
        <v>120</v>
      </c>
      <c r="F32" s="186">
        <f t="shared" si="7"/>
        <v>48</v>
      </c>
      <c r="G32" s="167">
        <f t="shared" ref="G32:G37" si="9">16*W32</f>
        <v>32</v>
      </c>
      <c r="H32" s="61"/>
      <c r="I32" s="168">
        <f>16*Y32</f>
        <v>16</v>
      </c>
      <c r="J32" s="186">
        <f t="shared" si="8"/>
        <v>72</v>
      </c>
      <c r="K32" s="132"/>
      <c r="L32" s="133"/>
      <c r="M32" s="133"/>
      <c r="N32" s="169"/>
      <c r="O32" s="132"/>
      <c r="P32" s="133"/>
      <c r="Q32" s="133"/>
      <c r="R32" s="169"/>
      <c r="S32" s="132"/>
      <c r="T32" s="133"/>
      <c r="U32" s="133"/>
      <c r="V32" s="169"/>
      <c r="W32" s="60">
        <v>2</v>
      </c>
      <c r="X32" s="61"/>
      <c r="Y32" s="61">
        <v>1</v>
      </c>
      <c r="Z32" s="187">
        <f t="shared" ref="Z32:Z37" si="10">D32</f>
        <v>4</v>
      </c>
      <c r="AA32" s="186" t="s">
        <v>63</v>
      </c>
    </row>
    <row r="33" spans="1:27" s="25" customFormat="1" ht="21.75" customHeight="1" x14ac:dyDescent="0.3">
      <c r="A33" s="224" t="s">
        <v>106</v>
      </c>
      <c r="B33" s="170" t="s">
        <v>107</v>
      </c>
      <c r="C33" s="171" t="s">
        <v>233</v>
      </c>
      <c r="D33" s="171">
        <v>4</v>
      </c>
      <c r="E33" s="171">
        <v>120</v>
      </c>
      <c r="F33" s="171">
        <f>SUM(G33:I33)</f>
        <v>48</v>
      </c>
      <c r="G33" s="172">
        <f t="shared" si="9"/>
        <v>32</v>
      </c>
      <c r="H33" s="64">
        <f>16*X33</f>
        <v>16</v>
      </c>
      <c r="I33" s="173"/>
      <c r="J33" s="171">
        <f>E33-F33</f>
        <v>72</v>
      </c>
      <c r="K33" s="162"/>
      <c r="L33" s="5"/>
      <c r="M33" s="5"/>
      <c r="N33" s="180"/>
      <c r="O33" s="162"/>
      <c r="P33" s="5"/>
      <c r="Q33" s="5"/>
      <c r="R33" s="180"/>
      <c r="S33" s="162"/>
      <c r="T33" s="5"/>
      <c r="U33" s="5"/>
      <c r="V33" s="180"/>
      <c r="W33" s="63">
        <v>2</v>
      </c>
      <c r="X33" s="64">
        <v>1</v>
      </c>
      <c r="Y33" s="64"/>
      <c r="Z33" s="178">
        <f t="shared" si="10"/>
        <v>4</v>
      </c>
      <c r="AA33" s="171" t="s">
        <v>60</v>
      </c>
    </row>
    <row r="34" spans="1:27" s="25" customFormat="1" x14ac:dyDescent="0.3">
      <c r="A34" s="224" t="s">
        <v>108</v>
      </c>
      <c r="B34" s="225" t="s">
        <v>109</v>
      </c>
      <c r="C34" s="171" t="s">
        <v>97</v>
      </c>
      <c r="D34" s="201">
        <v>5</v>
      </c>
      <c r="E34" s="201">
        <f>D34*30</f>
        <v>150</v>
      </c>
      <c r="F34" s="171">
        <f>SUM(G34:I34)</f>
        <v>80</v>
      </c>
      <c r="G34" s="172">
        <f t="shared" si="9"/>
        <v>32</v>
      </c>
      <c r="H34" s="64">
        <f>16*X34</f>
        <v>32</v>
      </c>
      <c r="I34" s="173">
        <f>16*Y34</f>
        <v>16</v>
      </c>
      <c r="J34" s="171">
        <f>E34-F34</f>
        <v>70</v>
      </c>
      <c r="K34" s="162"/>
      <c r="L34" s="5"/>
      <c r="M34" s="5"/>
      <c r="N34" s="180"/>
      <c r="O34" s="162"/>
      <c r="P34" s="5"/>
      <c r="Q34" s="5"/>
      <c r="R34" s="180"/>
      <c r="S34" s="162"/>
      <c r="T34" s="5"/>
      <c r="U34" s="5"/>
      <c r="V34" s="180"/>
      <c r="W34" s="63">
        <v>2</v>
      </c>
      <c r="X34" s="64">
        <v>2</v>
      </c>
      <c r="Y34" s="64">
        <v>1</v>
      </c>
      <c r="Z34" s="178">
        <f t="shared" si="10"/>
        <v>5</v>
      </c>
      <c r="AA34" s="171" t="s">
        <v>63</v>
      </c>
    </row>
    <row r="35" spans="1:27" s="25" customFormat="1" ht="45" customHeight="1" x14ac:dyDescent="0.3">
      <c r="A35" s="224" t="s">
        <v>110</v>
      </c>
      <c r="B35" s="170" t="s">
        <v>111</v>
      </c>
      <c r="C35" s="201" t="s">
        <v>147</v>
      </c>
      <c r="D35" s="201">
        <v>4</v>
      </c>
      <c r="E35" s="201">
        <f>D35*30</f>
        <v>120</v>
      </c>
      <c r="F35" s="171">
        <f>SUM(G35:I35)</f>
        <v>48</v>
      </c>
      <c r="G35" s="172">
        <f t="shared" si="9"/>
        <v>32</v>
      </c>
      <c r="H35" s="64">
        <f>16*X35</f>
        <v>16</v>
      </c>
      <c r="I35" s="173"/>
      <c r="J35" s="171">
        <f>E35-F35</f>
        <v>72</v>
      </c>
      <c r="K35" s="162"/>
      <c r="L35" s="5"/>
      <c r="M35" s="5"/>
      <c r="N35" s="180"/>
      <c r="O35" s="162"/>
      <c r="P35" s="5"/>
      <c r="Q35" s="5"/>
      <c r="R35" s="180"/>
      <c r="S35" s="162"/>
      <c r="T35" s="5"/>
      <c r="U35" s="5"/>
      <c r="V35" s="180"/>
      <c r="W35" s="63">
        <v>2</v>
      </c>
      <c r="X35" s="64">
        <v>1</v>
      </c>
      <c r="Y35" s="64"/>
      <c r="Z35" s="178">
        <f t="shared" si="10"/>
        <v>4</v>
      </c>
      <c r="AA35" s="171" t="s">
        <v>60</v>
      </c>
    </row>
    <row r="36" spans="1:27" s="25" customFormat="1" x14ac:dyDescent="0.3">
      <c r="A36" s="224" t="s">
        <v>113</v>
      </c>
      <c r="B36" s="170" t="s">
        <v>114</v>
      </c>
      <c r="C36" s="171" t="s">
        <v>115</v>
      </c>
      <c r="D36" s="171">
        <v>4</v>
      </c>
      <c r="E36" s="201">
        <f>D36*30</f>
        <v>120</v>
      </c>
      <c r="F36" s="171">
        <f>SUM(G36:I36)</f>
        <v>64</v>
      </c>
      <c r="G36" s="172">
        <f t="shared" si="9"/>
        <v>32</v>
      </c>
      <c r="H36" s="64"/>
      <c r="I36" s="173">
        <f>16*Y36</f>
        <v>32</v>
      </c>
      <c r="J36" s="171">
        <f>E36-F36</f>
        <v>56</v>
      </c>
      <c r="K36" s="162"/>
      <c r="L36" s="5"/>
      <c r="M36" s="5"/>
      <c r="N36" s="180"/>
      <c r="O36" s="162"/>
      <c r="P36" s="5"/>
      <c r="Q36" s="5"/>
      <c r="R36" s="180"/>
      <c r="S36" s="162"/>
      <c r="T36" s="5"/>
      <c r="U36" s="5"/>
      <c r="V36" s="180"/>
      <c r="W36" s="63">
        <v>2</v>
      </c>
      <c r="X36" s="64"/>
      <c r="Y36" s="64">
        <v>2</v>
      </c>
      <c r="Z36" s="178">
        <f t="shared" si="10"/>
        <v>4</v>
      </c>
      <c r="AA36" s="171" t="s">
        <v>60</v>
      </c>
    </row>
    <row r="37" spans="1:27" s="25" customFormat="1" ht="19.5" thickBot="1" x14ac:dyDescent="0.35">
      <c r="A37" s="226" t="s">
        <v>116</v>
      </c>
      <c r="B37" s="192" t="s">
        <v>117</v>
      </c>
      <c r="C37" s="59" t="s">
        <v>115</v>
      </c>
      <c r="D37" s="59">
        <v>4</v>
      </c>
      <c r="E37" s="59">
        <v>150</v>
      </c>
      <c r="F37" s="59">
        <f>SUM(G37:I37)</f>
        <v>64</v>
      </c>
      <c r="G37" s="181">
        <f t="shared" si="9"/>
        <v>32</v>
      </c>
      <c r="H37" s="123">
        <f>16*X37</f>
        <v>16</v>
      </c>
      <c r="I37" s="182">
        <f>16*Y37</f>
        <v>16</v>
      </c>
      <c r="J37" s="59">
        <f>E37-F37</f>
        <v>86</v>
      </c>
      <c r="K37" s="163"/>
      <c r="L37" s="183"/>
      <c r="M37" s="183"/>
      <c r="N37" s="184"/>
      <c r="O37" s="163"/>
      <c r="P37" s="183"/>
      <c r="Q37" s="183"/>
      <c r="R37" s="184"/>
      <c r="S37" s="163"/>
      <c r="T37" s="183"/>
      <c r="U37" s="183"/>
      <c r="V37" s="184"/>
      <c r="W37" s="125">
        <v>2</v>
      </c>
      <c r="X37" s="123">
        <v>1</v>
      </c>
      <c r="Y37" s="123">
        <v>1</v>
      </c>
      <c r="Z37" s="126">
        <f t="shared" si="10"/>
        <v>4</v>
      </c>
      <c r="AA37" s="59" t="s">
        <v>63</v>
      </c>
    </row>
    <row r="38" spans="1:27" s="25" customFormat="1" ht="19.5" thickBot="1" x14ac:dyDescent="0.35">
      <c r="A38" s="15" t="s">
        <v>195</v>
      </c>
      <c r="B38" s="121" t="s">
        <v>189</v>
      </c>
      <c r="C38" s="66" t="s">
        <v>190</v>
      </c>
      <c r="D38" s="66"/>
      <c r="E38" s="66">
        <v>400</v>
      </c>
      <c r="F38" s="66"/>
      <c r="G38" s="66"/>
      <c r="H38" s="66"/>
      <c r="I38" s="66"/>
      <c r="J38" s="66"/>
      <c r="K38" s="125"/>
      <c r="L38" s="123"/>
      <c r="M38" s="123">
        <v>4</v>
      </c>
      <c r="N38" s="126"/>
      <c r="O38" s="125"/>
      <c r="P38" s="123"/>
      <c r="Q38" s="123">
        <v>4</v>
      </c>
      <c r="R38" s="126"/>
      <c r="S38" s="125"/>
      <c r="T38" s="123"/>
      <c r="U38" s="123">
        <v>4</v>
      </c>
      <c r="V38" s="126"/>
      <c r="W38" s="125"/>
      <c r="X38" s="123"/>
      <c r="Y38" s="123">
        <v>4</v>
      </c>
      <c r="Z38" s="126"/>
      <c r="AA38" s="59"/>
    </row>
    <row r="39" spans="1:27" s="25" customFormat="1" ht="19.5" thickBot="1" x14ac:dyDescent="0.35">
      <c r="A39" s="18"/>
      <c r="B39" s="20" t="s">
        <v>17</v>
      </c>
      <c r="C39" s="114"/>
      <c r="D39" s="114">
        <f>SUM(D14:D37)</f>
        <v>102</v>
      </c>
      <c r="E39" s="114">
        <f t="shared" ref="E39:Z39" si="11">SUM(E14:E37)</f>
        <v>3090</v>
      </c>
      <c r="F39" s="114">
        <f t="shared" si="11"/>
        <v>1472</v>
      </c>
      <c r="G39" s="114">
        <f t="shared" si="11"/>
        <v>656</v>
      </c>
      <c r="H39" s="114">
        <f t="shared" si="11"/>
        <v>224</v>
      </c>
      <c r="I39" s="114">
        <f t="shared" si="11"/>
        <v>592</v>
      </c>
      <c r="J39" s="114">
        <f t="shared" si="11"/>
        <v>1618</v>
      </c>
      <c r="K39" s="114">
        <f t="shared" si="11"/>
        <v>8</v>
      </c>
      <c r="L39" s="114">
        <f t="shared" si="11"/>
        <v>3</v>
      </c>
      <c r="M39" s="114">
        <f t="shared" si="11"/>
        <v>15</v>
      </c>
      <c r="N39" s="114">
        <f t="shared" si="11"/>
        <v>27</v>
      </c>
      <c r="O39" s="114">
        <f t="shared" si="11"/>
        <v>9</v>
      </c>
      <c r="P39" s="114">
        <f t="shared" si="11"/>
        <v>2</v>
      </c>
      <c r="Q39" s="114">
        <f t="shared" si="11"/>
        <v>13</v>
      </c>
      <c r="R39" s="114">
        <f t="shared" si="11"/>
        <v>25</v>
      </c>
      <c r="S39" s="114">
        <f t="shared" si="11"/>
        <v>12</v>
      </c>
      <c r="T39" s="114">
        <f t="shared" si="11"/>
        <v>4</v>
      </c>
      <c r="U39" s="114">
        <f t="shared" si="11"/>
        <v>4</v>
      </c>
      <c r="V39" s="114">
        <f t="shared" si="11"/>
        <v>25</v>
      </c>
      <c r="W39" s="114">
        <f t="shared" si="11"/>
        <v>12</v>
      </c>
      <c r="X39" s="114">
        <f t="shared" si="11"/>
        <v>5</v>
      </c>
      <c r="Y39" s="114">
        <f t="shared" si="11"/>
        <v>5</v>
      </c>
      <c r="Z39" s="114">
        <f t="shared" si="11"/>
        <v>25</v>
      </c>
      <c r="AA39" s="127"/>
    </row>
    <row r="40" spans="1:27" s="25" customFormat="1" ht="19.5" thickBot="1" x14ac:dyDescent="0.35">
      <c r="A40" s="265"/>
      <c r="B40" s="266" t="s">
        <v>18</v>
      </c>
      <c r="C40" s="267"/>
      <c r="D40" s="267"/>
      <c r="E40" s="124"/>
      <c r="F40" s="267"/>
      <c r="G40" s="267"/>
      <c r="H40" s="124"/>
      <c r="I40" s="267"/>
      <c r="J40" s="124"/>
      <c r="K40" s="268"/>
      <c r="L40" s="269"/>
      <c r="M40" s="270"/>
      <c r="N40" s="229"/>
      <c r="O40" s="268"/>
      <c r="P40" s="269"/>
      <c r="Q40" s="270"/>
      <c r="R40" s="229"/>
      <c r="S40" s="268"/>
      <c r="T40" s="269"/>
      <c r="U40" s="270"/>
      <c r="V40" s="229"/>
      <c r="W40" s="268"/>
      <c r="X40" s="269"/>
      <c r="Y40" s="270"/>
      <c r="Z40" s="229"/>
      <c r="AA40" s="124"/>
    </row>
    <row r="41" spans="1:27" s="25" customFormat="1" ht="19.5" thickBot="1" x14ac:dyDescent="0.35">
      <c r="A41" s="210" t="s">
        <v>118</v>
      </c>
      <c r="B41" s="271" t="s">
        <v>235</v>
      </c>
      <c r="C41" s="66" t="s">
        <v>233</v>
      </c>
      <c r="D41" s="196">
        <v>4</v>
      </c>
      <c r="E41" s="196">
        <f>D41*30</f>
        <v>120</v>
      </c>
      <c r="F41" s="166">
        <f t="shared" ref="F41:F53" si="12">SUM(G41:I41)</f>
        <v>32</v>
      </c>
      <c r="G41" s="209">
        <f>16*K41</f>
        <v>16</v>
      </c>
      <c r="H41" s="133"/>
      <c r="I41" s="208">
        <f>16*M41</f>
        <v>16</v>
      </c>
      <c r="J41" s="166">
        <f t="shared" ref="J41:J53" si="13">E41-F41</f>
        <v>88</v>
      </c>
      <c r="K41" s="60">
        <v>1</v>
      </c>
      <c r="L41" s="61"/>
      <c r="M41" s="61">
        <v>1</v>
      </c>
      <c r="N41" s="322">
        <f>D41</f>
        <v>4</v>
      </c>
      <c r="O41" s="132"/>
      <c r="P41" s="133"/>
      <c r="Q41" s="133"/>
      <c r="R41" s="169"/>
      <c r="S41" s="132"/>
      <c r="T41" s="133"/>
      <c r="U41" s="133"/>
      <c r="V41" s="169"/>
      <c r="W41" s="132"/>
      <c r="X41" s="133"/>
      <c r="Y41" s="133"/>
      <c r="Z41" s="169"/>
      <c r="AA41" s="230" t="s">
        <v>139</v>
      </c>
    </row>
    <row r="42" spans="1:27" s="25" customFormat="1" ht="19.5" thickBot="1" x14ac:dyDescent="0.35">
      <c r="A42" s="213" t="s">
        <v>119</v>
      </c>
      <c r="B42" s="264" t="s">
        <v>237</v>
      </c>
      <c r="C42" s="66" t="s">
        <v>233</v>
      </c>
      <c r="D42" s="205">
        <v>4</v>
      </c>
      <c r="E42" s="205">
        <f>D42*30</f>
        <v>120</v>
      </c>
      <c r="F42" s="26">
        <f t="shared" si="12"/>
        <v>32</v>
      </c>
      <c r="G42" s="203">
        <f>16*K42</f>
        <v>16</v>
      </c>
      <c r="H42" s="183"/>
      <c r="I42" s="204">
        <f>16*M42</f>
        <v>16</v>
      </c>
      <c r="J42" s="26">
        <f t="shared" si="13"/>
        <v>88</v>
      </c>
      <c r="K42" s="125">
        <v>1</v>
      </c>
      <c r="L42" s="123"/>
      <c r="M42" s="123">
        <v>1</v>
      </c>
      <c r="N42" s="321"/>
      <c r="O42" s="165"/>
      <c r="P42" s="183"/>
      <c r="Q42" s="183"/>
      <c r="R42" s="184"/>
      <c r="S42" s="165"/>
      <c r="T42" s="183"/>
      <c r="U42" s="183"/>
      <c r="V42" s="184"/>
      <c r="W42" s="165"/>
      <c r="X42" s="183"/>
      <c r="Y42" s="183"/>
      <c r="Z42" s="184"/>
      <c r="AA42" s="227" t="s">
        <v>139</v>
      </c>
    </row>
    <row r="43" spans="1:27" s="25" customFormat="1" ht="38.25" thickBot="1" x14ac:dyDescent="0.35">
      <c r="A43" s="232" t="s">
        <v>120</v>
      </c>
      <c r="B43" s="261" t="s">
        <v>121</v>
      </c>
      <c r="C43" s="128" t="s">
        <v>147</v>
      </c>
      <c r="D43" s="262">
        <v>4</v>
      </c>
      <c r="E43" s="131">
        <f>D43*30</f>
        <v>120</v>
      </c>
      <c r="F43" s="131">
        <f t="shared" si="12"/>
        <v>48</v>
      </c>
      <c r="G43" s="263">
        <f>16*O43</f>
        <v>16</v>
      </c>
      <c r="H43" s="122">
        <f>16*P43</f>
        <v>32</v>
      </c>
      <c r="I43" s="251"/>
      <c r="J43" s="131">
        <f t="shared" si="13"/>
        <v>72</v>
      </c>
      <c r="K43" s="164"/>
      <c r="L43" s="93"/>
      <c r="M43" s="93"/>
      <c r="N43" s="207"/>
      <c r="O43" s="129">
        <v>1</v>
      </c>
      <c r="P43" s="122">
        <v>2</v>
      </c>
      <c r="Q43" s="122"/>
      <c r="R43" s="320">
        <f>D43</f>
        <v>4</v>
      </c>
      <c r="S43" s="164"/>
      <c r="T43" s="93"/>
      <c r="U43" s="93"/>
      <c r="V43" s="207"/>
      <c r="W43" s="164"/>
      <c r="X43" s="93"/>
      <c r="Y43" s="93"/>
      <c r="Z43" s="207"/>
      <c r="AA43" s="95" t="s">
        <v>139</v>
      </c>
    </row>
    <row r="44" spans="1:27" s="25" customFormat="1" ht="19.5" thickBot="1" x14ac:dyDescent="0.35">
      <c r="A44" s="213" t="s">
        <v>122</v>
      </c>
      <c r="B44" s="257" t="s">
        <v>123</v>
      </c>
      <c r="C44" s="66" t="s">
        <v>147</v>
      </c>
      <c r="D44" s="231">
        <v>4</v>
      </c>
      <c r="E44" s="26">
        <f>D44*30</f>
        <v>120</v>
      </c>
      <c r="F44" s="26">
        <f t="shared" si="12"/>
        <v>48</v>
      </c>
      <c r="G44" s="203">
        <f>16*O44</f>
        <v>16</v>
      </c>
      <c r="H44" s="183">
        <f>16*P44</f>
        <v>32</v>
      </c>
      <c r="I44" s="204"/>
      <c r="J44" s="26">
        <f t="shared" si="13"/>
        <v>72</v>
      </c>
      <c r="K44" s="163"/>
      <c r="L44" s="183"/>
      <c r="M44" s="183"/>
      <c r="N44" s="184"/>
      <c r="O44" s="125">
        <v>1</v>
      </c>
      <c r="P44" s="123">
        <v>2</v>
      </c>
      <c r="Q44" s="123"/>
      <c r="R44" s="321"/>
      <c r="S44" s="163"/>
      <c r="T44" s="183"/>
      <c r="U44" s="183"/>
      <c r="V44" s="184"/>
      <c r="W44" s="163"/>
      <c r="X44" s="183"/>
      <c r="Y44" s="183"/>
      <c r="Z44" s="184"/>
      <c r="AA44" s="227" t="s">
        <v>139</v>
      </c>
    </row>
    <row r="45" spans="1:27" s="25" customFormat="1" x14ac:dyDescent="0.3">
      <c r="A45" s="232" t="s">
        <v>211</v>
      </c>
      <c r="B45" s="258" t="s">
        <v>212</v>
      </c>
      <c r="C45" s="186" t="s">
        <v>80</v>
      </c>
      <c r="D45" s="228">
        <v>2</v>
      </c>
      <c r="E45" s="166">
        <f>D45*30</f>
        <v>60</v>
      </c>
      <c r="F45" s="166">
        <f t="shared" si="12"/>
        <v>48</v>
      </c>
      <c r="G45" s="197"/>
      <c r="H45" s="133"/>
      <c r="I45" s="198">
        <f>U45*16</f>
        <v>48</v>
      </c>
      <c r="J45" s="166">
        <f t="shared" si="13"/>
        <v>12</v>
      </c>
      <c r="K45" s="132"/>
      <c r="L45" s="133"/>
      <c r="M45" s="133"/>
      <c r="N45" s="169"/>
      <c r="O45" s="60"/>
      <c r="P45" s="61"/>
      <c r="Q45" s="61"/>
      <c r="R45" s="62"/>
      <c r="S45" s="132"/>
      <c r="T45" s="133"/>
      <c r="U45" s="133">
        <v>3</v>
      </c>
      <c r="V45" s="169">
        <f t="shared" ref="V45:V46" si="14">D45</f>
        <v>2</v>
      </c>
      <c r="W45" s="132"/>
      <c r="X45" s="133"/>
      <c r="Y45" s="133"/>
      <c r="Z45" s="169"/>
      <c r="AA45" s="230" t="s">
        <v>60</v>
      </c>
    </row>
    <row r="46" spans="1:27" s="25" customFormat="1" x14ac:dyDescent="0.3">
      <c r="A46" s="232" t="s">
        <v>124</v>
      </c>
      <c r="B46" s="259" t="s">
        <v>125</v>
      </c>
      <c r="C46" s="131" t="s">
        <v>68</v>
      </c>
      <c r="D46" s="131">
        <v>2</v>
      </c>
      <c r="E46" s="131">
        <f t="shared" ref="E46:E54" si="15">D46*30</f>
        <v>60</v>
      </c>
      <c r="F46" s="14">
        <f t="shared" si="12"/>
        <v>32</v>
      </c>
      <c r="G46" s="11">
        <f t="shared" ref="G46:G51" si="16">16*S46</f>
        <v>16</v>
      </c>
      <c r="H46" s="93"/>
      <c r="I46" s="206">
        <f t="shared" ref="I46:I51" si="17">U46*16</f>
        <v>16</v>
      </c>
      <c r="J46" s="14">
        <f t="shared" si="13"/>
        <v>28</v>
      </c>
      <c r="K46" s="161"/>
      <c r="L46" s="93"/>
      <c r="M46" s="93"/>
      <c r="N46" s="207"/>
      <c r="O46" s="161"/>
      <c r="P46" s="93"/>
      <c r="Q46" s="93"/>
      <c r="R46" s="207"/>
      <c r="S46" s="129">
        <v>1</v>
      </c>
      <c r="T46" s="122"/>
      <c r="U46" s="122">
        <v>1</v>
      </c>
      <c r="V46" s="319">
        <f t="shared" si="14"/>
        <v>2</v>
      </c>
      <c r="W46" s="161"/>
      <c r="X46" s="93"/>
      <c r="Y46" s="93"/>
      <c r="Z46" s="207"/>
      <c r="AA46" s="95" t="s">
        <v>139</v>
      </c>
    </row>
    <row r="47" spans="1:27" s="25" customFormat="1" x14ac:dyDescent="0.3">
      <c r="A47" s="212" t="s">
        <v>126</v>
      </c>
      <c r="B47" s="220" t="s">
        <v>127</v>
      </c>
      <c r="C47" s="171" t="s">
        <v>68</v>
      </c>
      <c r="D47" s="171">
        <v>2</v>
      </c>
      <c r="E47" s="171">
        <f t="shared" si="15"/>
        <v>60</v>
      </c>
      <c r="F47" s="9">
        <f t="shared" si="12"/>
        <v>32</v>
      </c>
      <c r="G47" s="199">
        <f t="shared" si="16"/>
        <v>16</v>
      </c>
      <c r="H47" s="5"/>
      <c r="I47" s="200">
        <f t="shared" si="17"/>
        <v>16</v>
      </c>
      <c r="J47" s="9">
        <f t="shared" si="13"/>
        <v>28</v>
      </c>
      <c r="K47" s="162"/>
      <c r="L47" s="5"/>
      <c r="M47" s="5"/>
      <c r="N47" s="180"/>
      <c r="O47" s="162"/>
      <c r="P47" s="5"/>
      <c r="Q47" s="5"/>
      <c r="R47" s="180"/>
      <c r="S47" s="63">
        <v>1</v>
      </c>
      <c r="T47" s="64"/>
      <c r="U47" s="64">
        <v>1</v>
      </c>
      <c r="V47" s="320"/>
      <c r="W47" s="162"/>
      <c r="X47" s="5"/>
      <c r="Y47" s="5"/>
      <c r="Z47" s="180"/>
      <c r="AA47" s="96" t="s">
        <v>139</v>
      </c>
    </row>
    <row r="48" spans="1:27" s="25" customFormat="1" x14ac:dyDescent="0.3">
      <c r="A48" s="212" t="s">
        <v>128</v>
      </c>
      <c r="B48" s="220" t="s">
        <v>129</v>
      </c>
      <c r="C48" s="171" t="s">
        <v>68</v>
      </c>
      <c r="D48" s="171">
        <v>2</v>
      </c>
      <c r="E48" s="171">
        <f t="shared" si="15"/>
        <v>60</v>
      </c>
      <c r="F48" s="9">
        <f t="shared" si="12"/>
        <v>32</v>
      </c>
      <c r="G48" s="199">
        <f t="shared" si="16"/>
        <v>16</v>
      </c>
      <c r="H48" s="5"/>
      <c r="I48" s="200">
        <f t="shared" si="17"/>
        <v>16</v>
      </c>
      <c r="J48" s="9">
        <f t="shared" si="13"/>
        <v>28</v>
      </c>
      <c r="K48" s="162"/>
      <c r="L48" s="5"/>
      <c r="M48" s="5"/>
      <c r="N48" s="180"/>
      <c r="O48" s="162"/>
      <c r="P48" s="5"/>
      <c r="Q48" s="5"/>
      <c r="R48" s="180"/>
      <c r="S48" s="63">
        <v>1</v>
      </c>
      <c r="T48" s="64"/>
      <c r="U48" s="64">
        <v>1</v>
      </c>
      <c r="V48" s="320"/>
      <c r="W48" s="162"/>
      <c r="X48" s="5"/>
      <c r="Y48" s="5"/>
      <c r="Z48" s="180"/>
      <c r="AA48" s="96" t="s">
        <v>139</v>
      </c>
    </row>
    <row r="49" spans="1:27" s="25" customFormat="1" x14ac:dyDescent="0.3">
      <c r="A49" s="212" t="s">
        <v>130</v>
      </c>
      <c r="B49" s="220" t="s">
        <v>131</v>
      </c>
      <c r="C49" s="171" t="s">
        <v>68</v>
      </c>
      <c r="D49" s="171">
        <v>2</v>
      </c>
      <c r="E49" s="171">
        <f t="shared" si="15"/>
        <v>60</v>
      </c>
      <c r="F49" s="9">
        <f t="shared" si="12"/>
        <v>32</v>
      </c>
      <c r="G49" s="199">
        <f t="shared" si="16"/>
        <v>16</v>
      </c>
      <c r="H49" s="5"/>
      <c r="I49" s="200">
        <f t="shared" si="17"/>
        <v>16</v>
      </c>
      <c r="J49" s="9">
        <f t="shared" si="13"/>
        <v>28</v>
      </c>
      <c r="K49" s="162"/>
      <c r="L49" s="5"/>
      <c r="M49" s="5"/>
      <c r="N49" s="180"/>
      <c r="O49" s="162"/>
      <c r="P49" s="5"/>
      <c r="Q49" s="5"/>
      <c r="R49" s="180"/>
      <c r="S49" s="63">
        <v>1</v>
      </c>
      <c r="T49" s="64"/>
      <c r="U49" s="64">
        <v>1</v>
      </c>
      <c r="V49" s="320"/>
      <c r="W49" s="162"/>
      <c r="X49" s="5"/>
      <c r="Y49" s="5"/>
      <c r="Z49" s="180"/>
      <c r="AA49" s="96" t="s">
        <v>139</v>
      </c>
    </row>
    <row r="50" spans="1:27" s="25" customFormat="1" x14ac:dyDescent="0.3">
      <c r="A50" s="212" t="s">
        <v>132</v>
      </c>
      <c r="B50" s="220" t="s">
        <v>133</v>
      </c>
      <c r="C50" s="171" t="s">
        <v>134</v>
      </c>
      <c r="D50" s="171">
        <v>2</v>
      </c>
      <c r="E50" s="171">
        <f t="shared" si="15"/>
        <v>60</v>
      </c>
      <c r="F50" s="9">
        <f t="shared" si="12"/>
        <v>32</v>
      </c>
      <c r="G50" s="199">
        <f t="shared" si="16"/>
        <v>16</v>
      </c>
      <c r="H50" s="5"/>
      <c r="I50" s="200">
        <f t="shared" si="17"/>
        <v>16</v>
      </c>
      <c r="J50" s="9">
        <f t="shared" si="13"/>
        <v>28</v>
      </c>
      <c r="K50" s="162"/>
      <c r="L50" s="5"/>
      <c r="M50" s="5"/>
      <c r="N50" s="180"/>
      <c r="O50" s="162"/>
      <c r="P50" s="5"/>
      <c r="Q50" s="5"/>
      <c r="R50" s="180"/>
      <c r="S50" s="63">
        <v>1</v>
      </c>
      <c r="T50" s="64"/>
      <c r="U50" s="64">
        <v>1</v>
      </c>
      <c r="V50" s="320"/>
      <c r="W50" s="162"/>
      <c r="X50" s="5"/>
      <c r="Y50" s="5"/>
      <c r="Z50" s="180"/>
      <c r="AA50" s="96" t="s">
        <v>139</v>
      </c>
    </row>
    <row r="51" spans="1:27" s="25" customFormat="1" ht="19.5" thickBot="1" x14ac:dyDescent="0.35">
      <c r="A51" s="213" t="s">
        <v>135</v>
      </c>
      <c r="B51" s="260" t="s">
        <v>136</v>
      </c>
      <c r="C51" s="59" t="s">
        <v>68</v>
      </c>
      <c r="D51" s="59">
        <v>2</v>
      </c>
      <c r="E51" s="59">
        <f t="shared" si="15"/>
        <v>60</v>
      </c>
      <c r="F51" s="26">
        <f t="shared" si="12"/>
        <v>32</v>
      </c>
      <c r="G51" s="203">
        <f t="shared" si="16"/>
        <v>16</v>
      </c>
      <c r="H51" s="183"/>
      <c r="I51" s="204">
        <f t="shared" si="17"/>
        <v>16</v>
      </c>
      <c r="J51" s="26">
        <f t="shared" si="13"/>
        <v>28</v>
      </c>
      <c r="K51" s="163"/>
      <c r="L51" s="183"/>
      <c r="M51" s="183"/>
      <c r="N51" s="184"/>
      <c r="O51" s="163"/>
      <c r="P51" s="183"/>
      <c r="Q51" s="183"/>
      <c r="R51" s="184"/>
      <c r="S51" s="125">
        <v>1</v>
      </c>
      <c r="T51" s="123"/>
      <c r="U51" s="123">
        <v>1</v>
      </c>
      <c r="V51" s="321"/>
      <c r="W51" s="163"/>
      <c r="X51" s="183"/>
      <c r="Y51" s="183"/>
      <c r="Z51" s="184"/>
      <c r="AA51" s="227" t="s">
        <v>139</v>
      </c>
    </row>
    <row r="52" spans="1:27" s="25" customFormat="1" ht="19.5" thickBot="1" x14ac:dyDescent="0.35">
      <c r="A52" s="232" t="s">
        <v>213</v>
      </c>
      <c r="B52" s="258" t="s">
        <v>214</v>
      </c>
      <c r="C52" s="186" t="s">
        <v>80</v>
      </c>
      <c r="D52" s="228">
        <v>2</v>
      </c>
      <c r="E52" s="166">
        <f t="shared" si="15"/>
        <v>60</v>
      </c>
      <c r="F52" s="166">
        <f>SUM(G52:I52)</f>
        <v>48</v>
      </c>
      <c r="G52" s="197"/>
      <c r="H52" s="133"/>
      <c r="I52" s="198">
        <f>Y52*16</f>
        <v>48</v>
      </c>
      <c r="J52" s="166">
        <f>E52-F52</f>
        <v>12</v>
      </c>
      <c r="K52" s="132"/>
      <c r="L52" s="133"/>
      <c r="M52" s="133"/>
      <c r="N52" s="169"/>
      <c r="O52" s="60"/>
      <c r="P52" s="61"/>
      <c r="Q52" s="61"/>
      <c r="R52" s="62"/>
      <c r="S52" s="132"/>
      <c r="T52" s="133"/>
      <c r="U52" s="133"/>
      <c r="V52" s="169"/>
      <c r="W52" s="132"/>
      <c r="X52" s="133"/>
      <c r="Y52" s="133">
        <v>3</v>
      </c>
      <c r="Z52" s="169">
        <f>D52</f>
        <v>2</v>
      </c>
      <c r="AA52" s="230" t="s">
        <v>60</v>
      </c>
    </row>
    <row r="53" spans="1:27" s="25" customFormat="1" ht="19.5" thickBot="1" x14ac:dyDescent="0.35">
      <c r="A53" s="233" t="s">
        <v>137</v>
      </c>
      <c r="B53" s="272" t="s">
        <v>181</v>
      </c>
      <c r="C53" s="66" t="s">
        <v>112</v>
      </c>
      <c r="D53" s="14">
        <v>4</v>
      </c>
      <c r="E53" s="14">
        <f t="shared" si="15"/>
        <v>120</v>
      </c>
      <c r="F53" s="14">
        <f t="shared" si="12"/>
        <v>48</v>
      </c>
      <c r="G53" s="11">
        <f>16*W53</f>
        <v>32</v>
      </c>
      <c r="H53" s="93">
        <f>16*X53</f>
        <v>16</v>
      </c>
      <c r="I53" s="206"/>
      <c r="J53" s="14">
        <f t="shared" si="13"/>
        <v>72</v>
      </c>
      <c r="K53" s="161"/>
      <c r="L53" s="93"/>
      <c r="M53" s="93"/>
      <c r="N53" s="207"/>
      <c r="O53" s="161"/>
      <c r="P53" s="93"/>
      <c r="Q53" s="93"/>
      <c r="R53" s="207"/>
      <c r="S53" s="129"/>
      <c r="T53" s="122"/>
      <c r="U53" s="122"/>
      <c r="V53" s="136"/>
      <c r="W53" s="161">
        <v>2</v>
      </c>
      <c r="X53" s="93">
        <v>1</v>
      </c>
      <c r="Y53" s="93">
        <v>1</v>
      </c>
      <c r="Z53" s="319">
        <f>D53</f>
        <v>4</v>
      </c>
      <c r="AA53" s="12" t="s">
        <v>139</v>
      </c>
    </row>
    <row r="54" spans="1:27" s="25" customFormat="1" ht="19.5" thickBot="1" x14ac:dyDescent="0.35">
      <c r="A54" s="234" t="s">
        <v>138</v>
      </c>
      <c r="B54" s="273" t="s">
        <v>216</v>
      </c>
      <c r="C54" s="124" t="s">
        <v>233</v>
      </c>
      <c r="D54" s="26">
        <v>4</v>
      </c>
      <c r="E54" s="26">
        <f t="shared" si="15"/>
        <v>120</v>
      </c>
      <c r="F54" s="26">
        <f>SUM(G54:I54)</f>
        <v>48</v>
      </c>
      <c r="G54" s="203">
        <f>16*W54</f>
        <v>32</v>
      </c>
      <c r="H54" s="183">
        <f>16*X54</f>
        <v>16</v>
      </c>
      <c r="I54" s="204"/>
      <c r="J54" s="26">
        <f>E54-F54</f>
        <v>72</v>
      </c>
      <c r="K54" s="163"/>
      <c r="L54" s="183"/>
      <c r="M54" s="183"/>
      <c r="N54" s="184"/>
      <c r="O54" s="163"/>
      <c r="P54" s="183"/>
      <c r="Q54" s="183"/>
      <c r="R54" s="184"/>
      <c r="S54" s="125"/>
      <c r="T54" s="123"/>
      <c r="U54" s="123"/>
      <c r="V54" s="235"/>
      <c r="W54" s="163">
        <v>2</v>
      </c>
      <c r="X54" s="183">
        <v>1</v>
      </c>
      <c r="Y54" s="183"/>
      <c r="Z54" s="321"/>
      <c r="AA54" s="47" t="s">
        <v>139</v>
      </c>
    </row>
    <row r="55" spans="1:27" s="25" customFormat="1" ht="19.5" thickBot="1" x14ac:dyDescent="0.35">
      <c r="A55" s="18"/>
      <c r="B55" s="20" t="s">
        <v>19</v>
      </c>
      <c r="C55" s="114"/>
      <c r="D55" s="114">
        <f>D41+D43+D45+D46+D52+D53</f>
        <v>18</v>
      </c>
      <c r="E55" s="114">
        <f t="shared" ref="E55:J55" si="18">E41+E43+E45+E46+E52+E53</f>
        <v>540</v>
      </c>
      <c r="F55" s="114">
        <f t="shared" si="18"/>
        <v>256</v>
      </c>
      <c r="G55" s="114">
        <f t="shared" si="18"/>
        <v>80</v>
      </c>
      <c r="H55" s="114">
        <f t="shared" si="18"/>
        <v>48</v>
      </c>
      <c r="I55" s="114">
        <f t="shared" si="18"/>
        <v>128</v>
      </c>
      <c r="J55" s="114">
        <f t="shared" si="18"/>
        <v>284</v>
      </c>
      <c r="K55" s="115">
        <f>K41+K43+K45+K46+K52+K53</f>
        <v>1</v>
      </c>
      <c r="L55" s="115">
        <f t="shared" ref="L55:Z55" si="19">L41+L43+L45+L46+L52+L53</f>
        <v>0</v>
      </c>
      <c r="M55" s="115">
        <f t="shared" si="19"/>
        <v>1</v>
      </c>
      <c r="N55" s="115">
        <f t="shared" si="19"/>
        <v>4</v>
      </c>
      <c r="O55" s="115">
        <f t="shared" si="19"/>
        <v>1</v>
      </c>
      <c r="P55" s="115">
        <f t="shared" si="19"/>
        <v>2</v>
      </c>
      <c r="Q55" s="115">
        <f t="shared" si="19"/>
        <v>0</v>
      </c>
      <c r="R55" s="115">
        <f t="shared" si="19"/>
        <v>4</v>
      </c>
      <c r="S55" s="115">
        <f t="shared" si="19"/>
        <v>1</v>
      </c>
      <c r="T55" s="115">
        <f t="shared" si="19"/>
        <v>0</v>
      </c>
      <c r="U55" s="115">
        <f t="shared" si="19"/>
        <v>4</v>
      </c>
      <c r="V55" s="115">
        <f t="shared" si="19"/>
        <v>4</v>
      </c>
      <c r="W55" s="115">
        <f t="shared" si="19"/>
        <v>2</v>
      </c>
      <c r="X55" s="115">
        <f t="shared" si="19"/>
        <v>1</v>
      </c>
      <c r="Y55" s="115">
        <f t="shared" si="19"/>
        <v>4</v>
      </c>
      <c r="Z55" s="115">
        <f t="shared" si="19"/>
        <v>6</v>
      </c>
      <c r="AA55" s="127"/>
    </row>
    <row r="56" spans="1:27" s="25" customFormat="1" ht="19.5" thickBot="1" x14ac:dyDescent="0.35">
      <c r="A56" s="18"/>
      <c r="B56" s="20" t="s">
        <v>20</v>
      </c>
      <c r="C56" s="66"/>
      <c r="D56" s="66">
        <f>D55+D39</f>
        <v>120</v>
      </c>
      <c r="E56" s="66">
        <f t="shared" ref="E56:J56" si="20">E39+E55</f>
        <v>3630</v>
      </c>
      <c r="F56" s="66">
        <f t="shared" si="20"/>
        <v>1728</v>
      </c>
      <c r="G56" s="66">
        <f t="shared" si="20"/>
        <v>736</v>
      </c>
      <c r="H56" s="66">
        <f t="shared" si="20"/>
        <v>272</v>
      </c>
      <c r="I56" s="66">
        <f t="shared" si="20"/>
        <v>720</v>
      </c>
      <c r="J56" s="66">
        <f t="shared" si="20"/>
        <v>1902</v>
      </c>
      <c r="K56" s="115">
        <f t="shared" ref="K56:Z56" si="21">K55+K39</f>
        <v>9</v>
      </c>
      <c r="L56" s="115">
        <f t="shared" si="21"/>
        <v>3</v>
      </c>
      <c r="M56" s="115">
        <f t="shared" si="21"/>
        <v>16</v>
      </c>
      <c r="N56" s="115">
        <f t="shared" si="21"/>
        <v>31</v>
      </c>
      <c r="O56" s="115">
        <f t="shared" si="21"/>
        <v>10</v>
      </c>
      <c r="P56" s="115">
        <f t="shared" si="21"/>
        <v>4</v>
      </c>
      <c r="Q56" s="115">
        <f t="shared" si="21"/>
        <v>13</v>
      </c>
      <c r="R56" s="115">
        <f t="shared" si="21"/>
        <v>29</v>
      </c>
      <c r="S56" s="115">
        <f t="shared" si="21"/>
        <v>13</v>
      </c>
      <c r="T56" s="115">
        <f t="shared" si="21"/>
        <v>4</v>
      </c>
      <c r="U56" s="115">
        <f t="shared" si="21"/>
        <v>8</v>
      </c>
      <c r="V56" s="115">
        <f t="shared" si="21"/>
        <v>29</v>
      </c>
      <c r="W56" s="115">
        <f t="shared" si="21"/>
        <v>14</v>
      </c>
      <c r="X56" s="115">
        <f t="shared" si="21"/>
        <v>6</v>
      </c>
      <c r="Y56" s="115">
        <f t="shared" si="21"/>
        <v>9</v>
      </c>
      <c r="Z56" s="115">
        <f t="shared" si="21"/>
        <v>31</v>
      </c>
      <c r="AA56" s="66"/>
    </row>
    <row r="57" spans="1:27" s="25" customFormat="1" x14ac:dyDescent="0.3">
      <c r="A57" s="28"/>
      <c r="B57" s="11"/>
      <c r="C57" s="122"/>
      <c r="D57" s="93"/>
      <c r="E57" s="21"/>
      <c r="F57" s="93"/>
      <c r="G57" s="93"/>
      <c r="H57" s="21"/>
      <c r="I57" s="93"/>
      <c r="J57" s="21"/>
      <c r="K57" s="323">
        <f>SUM(K56:M56)</f>
        <v>28</v>
      </c>
      <c r="L57" s="324"/>
      <c r="M57" s="325"/>
      <c r="N57" s="21"/>
      <c r="O57" s="323">
        <f>SUM(O56:Q56)</f>
        <v>27</v>
      </c>
      <c r="P57" s="324"/>
      <c r="Q57" s="325"/>
      <c r="R57" s="21"/>
      <c r="S57" s="323">
        <f>SUM(S56:U56)</f>
        <v>25</v>
      </c>
      <c r="T57" s="324"/>
      <c r="U57" s="325"/>
      <c r="V57" s="21"/>
      <c r="W57" s="323">
        <f>SUM(W56:Y56)</f>
        <v>29</v>
      </c>
      <c r="X57" s="324"/>
      <c r="Y57" s="325"/>
      <c r="Z57" s="21"/>
      <c r="AA57" s="120"/>
    </row>
    <row r="58" spans="1:27" s="25" customFormat="1" x14ac:dyDescent="0.3">
      <c r="A58" s="28"/>
      <c r="B58" s="11" t="s">
        <v>4</v>
      </c>
      <c r="C58" s="122"/>
      <c r="D58" s="93"/>
      <c r="E58" s="21"/>
      <c r="F58" s="93"/>
      <c r="G58" s="93"/>
      <c r="H58" s="21"/>
      <c r="I58" s="93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120"/>
    </row>
    <row r="59" spans="1:27" s="25" customFormat="1" x14ac:dyDescent="0.3">
      <c r="C59" s="155"/>
      <c r="D59" s="23"/>
      <c r="E59" s="38"/>
      <c r="F59" s="23"/>
      <c r="G59" s="23"/>
      <c r="H59" s="38"/>
      <c r="I59" s="23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</row>
    <row r="60" spans="1:27" s="25" customFormat="1" x14ac:dyDescent="0.3">
      <c r="B60" s="58" t="s">
        <v>5</v>
      </c>
      <c r="C60" s="159"/>
      <c r="D60" s="24"/>
      <c r="E60" s="24" t="s">
        <v>6</v>
      </c>
      <c r="F60" s="24"/>
      <c r="G60" s="24"/>
      <c r="H60" s="24"/>
      <c r="I60" s="24"/>
      <c r="J60" s="24"/>
      <c r="K60" s="38"/>
      <c r="L60" s="38"/>
      <c r="M60" s="38"/>
      <c r="N60" s="38"/>
      <c r="O60" s="38"/>
      <c r="P60" s="38"/>
      <c r="Q60" s="38"/>
      <c r="R60" s="38"/>
      <c r="S60" s="24"/>
      <c r="T60" s="38"/>
      <c r="U60" s="38"/>
      <c r="V60" s="24" t="s">
        <v>7</v>
      </c>
      <c r="W60" s="38"/>
      <c r="X60" s="38"/>
      <c r="Y60" s="38"/>
      <c r="Z60" s="38"/>
      <c r="AA60" s="38"/>
    </row>
    <row r="61" spans="1:27" x14ac:dyDescent="0.3">
      <c r="B61" s="1"/>
    </row>
  </sheetData>
  <mergeCells count="33">
    <mergeCell ref="V46:V51"/>
    <mergeCell ref="N41:N42"/>
    <mergeCell ref="R43:R44"/>
    <mergeCell ref="Z53:Z54"/>
    <mergeCell ref="K57:M57"/>
    <mergeCell ref="O57:Q57"/>
    <mergeCell ref="S57:U57"/>
    <mergeCell ref="W57:Y57"/>
    <mergeCell ref="A1:AA1"/>
    <mergeCell ref="A2:AA2"/>
    <mergeCell ref="A3:AA3"/>
    <mergeCell ref="X4:AB4"/>
    <mergeCell ref="A10:A13"/>
    <mergeCell ref="B10:B13"/>
    <mergeCell ref="C10:C13"/>
    <mergeCell ref="D10:E10"/>
    <mergeCell ref="F10:J10"/>
    <mergeCell ref="K10:Z10"/>
    <mergeCell ref="AA10:AA13"/>
    <mergeCell ref="D11:D13"/>
    <mergeCell ref="E11:E13"/>
    <mergeCell ref="F11:F13"/>
    <mergeCell ref="G11:I11"/>
    <mergeCell ref="J11:J13"/>
    <mergeCell ref="K11:R11"/>
    <mergeCell ref="S11:Z11"/>
    <mergeCell ref="G12:G13"/>
    <mergeCell ref="H12:H13"/>
    <mergeCell ref="I12:I13"/>
    <mergeCell ref="K12:N12"/>
    <mergeCell ref="O12:R12"/>
    <mergeCell ref="S12:V12"/>
    <mergeCell ref="W12:Z12"/>
  </mergeCells>
  <phoneticPr fontId="0" type="noConversion"/>
  <conditionalFormatting sqref="A1:AB3 A45:AB52 A41:A44 D41:AB44 A55:AB1048576 A53:A54 C53:AB54 A9:AB40 E6:AB6 C6 C4:AB4 C5:W5 Y5:AB5 A4:A8 B4:B5 B7:AB8">
    <cfRule type="containsText" dxfId="15" priority="24" stopIfTrue="1" operator="containsText" text="ЭС">
      <formula>NOT(ISERROR(SEARCH("ЭС",A1)))</formula>
    </cfRule>
  </conditionalFormatting>
  <conditionalFormatting sqref="A1:A9 A38:A56 A58:A1048576">
    <cfRule type="duplicateValues" dxfId="14" priority="25"/>
  </conditionalFormatting>
  <conditionalFormatting sqref="A57">
    <cfRule type="duplicateValues" dxfId="13" priority="7"/>
  </conditionalFormatting>
  <conditionalFormatting sqref="B41:C44">
    <cfRule type="containsText" dxfId="12" priority="6" operator="containsText" text="ЭС">
      <formula>NOT(ISERROR(SEARCH("ЭС",B41)))</formula>
    </cfRule>
  </conditionalFormatting>
  <conditionalFormatting sqref="B53:B54">
    <cfRule type="containsText" dxfId="11" priority="5" stopIfTrue="1" operator="containsText" text="ЭС">
      <formula>NOT(ISERROR(SEARCH("ЭС",B53)))</formula>
    </cfRule>
  </conditionalFormatting>
  <conditionalFormatting sqref="D6">
    <cfRule type="containsText" dxfId="10" priority="4" stopIfTrue="1" operator="containsText" text="ЭС">
      <formula>NOT(ISERROR(SEARCH("ЭС",D6)))</formula>
    </cfRule>
  </conditionalFormatting>
  <conditionalFormatting sqref="X5">
    <cfRule type="containsText" dxfId="9" priority="1" stopIfTrue="1" operator="containsText" text="ЭС">
      <formula>NOT(ISERROR(SEARCH("ЭС",X5)))</formula>
    </cfRule>
  </conditionalFormatting>
  <printOptions horizontalCentered="1"/>
  <pageMargins left="0.23622047244094491" right="0.11811023622047245" top="0.43307086614173229" bottom="0.19685039370078741" header="0.51181102362204722" footer="0.51181102362204722"/>
  <pageSetup paperSize="9" scale="4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60"/>
  <sheetViews>
    <sheetView showZeros="0" tabSelected="1" view="pageBreakPreview" topLeftCell="A31" zoomScale="70" zoomScaleNormal="75" zoomScaleSheetLayoutView="70" workbookViewId="0">
      <selection activeCell="Z53" sqref="Z53"/>
    </sheetView>
  </sheetViews>
  <sheetFormatPr defaultColWidth="9.140625" defaultRowHeight="20.25" x14ac:dyDescent="0.3"/>
  <cols>
    <col min="1" max="1" width="15.5703125" style="25" customWidth="1"/>
    <col min="2" max="2" width="66.85546875" style="58" customWidth="1"/>
    <col min="3" max="3" width="10.85546875" style="155" customWidth="1"/>
    <col min="4" max="4" width="7.42578125" style="81" customWidth="1"/>
    <col min="5" max="5" width="9.5703125" style="81" customWidth="1"/>
    <col min="6" max="6" width="9.7109375" style="6" customWidth="1"/>
    <col min="7" max="7" width="7.85546875" style="6" customWidth="1"/>
    <col min="8" max="10" width="7.7109375" style="6" customWidth="1"/>
    <col min="11" max="13" width="7.7109375" style="88" customWidth="1"/>
    <col min="14" max="15" width="8" style="88" customWidth="1"/>
    <col min="16" max="20" width="7.7109375" style="88" customWidth="1"/>
    <col min="21" max="21" width="8.140625" style="88" customWidth="1"/>
    <col min="22" max="23" width="8.7109375" style="88" customWidth="1"/>
    <col min="24" max="24" width="7.7109375" style="88" customWidth="1"/>
    <col min="25" max="25" width="8.42578125" style="88" customWidth="1"/>
    <col min="26" max="26" width="9.140625" style="88"/>
    <col min="27" max="27" width="7.28515625" style="6" customWidth="1"/>
    <col min="28" max="16384" width="9.140625" style="6"/>
  </cols>
  <sheetData>
    <row r="1" spans="1:27" s="25" customFormat="1" ht="37.5" customHeight="1" thickBot="1" x14ac:dyDescent="0.35">
      <c r="A1" s="310" t="s">
        <v>10</v>
      </c>
      <c r="B1" s="310" t="s">
        <v>22</v>
      </c>
      <c r="C1" s="311" t="s">
        <v>23</v>
      </c>
      <c r="D1" s="310" t="s">
        <v>25</v>
      </c>
      <c r="E1" s="310"/>
      <c r="F1" s="310" t="s">
        <v>26</v>
      </c>
      <c r="G1" s="310"/>
      <c r="H1" s="310"/>
      <c r="I1" s="310"/>
      <c r="J1" s="310"/>
      <c r="K1" s="316" t="s">
        <v>54</v>
      </c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8"/>
      <c r="AA1" s="310" t="s">
        <v>21</v>
      </c>
    </row>
    <row r="2" spans="1:27" s="54" customFormat="1" ht="19.5" customHeight="1" thickBot="1" x14ac:dyDescent="0.35">
      <c r="A2" s="310"/>
      <c r="B2" s="310"/>
      <c r="C2" s="311"/>
      <c r="D2" s="311" t="s">
        <v>42</v>
      </c>
      <c r="E2" s="311" t="s">
        <v>47</v>
      </c>
      <c r="F2" s="311" t="s">
        <v>27</v>
      </c>
      <c r="G2" s="310" t="s">
        <v>28</v>
      </c>
      <c r="H2" s="310"/>
      <c r="I2" s="310"/>
      <c r="J2" s="311" t="s">
        <v>46</v>
      </c>
      <c r="K2" s="310" t="s">
        <v>48</v>
      </c>
      <c r="L2" s="310"/>
      <c r="M2" s="310"/>
      <c r="N2" s="310"/>
      <c r="O2" s="310"/>
      <c r="P2" s="310"/>
      <c r="Q2" s="310"/>
      <c r="R2" s="310"/>
      <c r="S2" s="310" t="s">
        <v>49</v>
      </c>
      <c r="T2" s="310"/>
      <c r="U2" s="310"/>
      <c r="V2" s="310"/>
      <c r="W2" s="310"/>
      <c r="X2" s="310"/>
      <c r="Y2" s="310"/>
      <c r="Z2" s="310"/>
      <c r="AA2" s="310"/>
    </row>
    <row r="3" spans="1:27" s="54" customFormat="1" ht="22.5" customHeight="1" thickBot="1" x14ac:dyDescent="0.35">
      <c r="A3" s="310"/>
      <c r="B3" s="310"/>
      <c r="C3" s="311"/>
      <c r="D3" s="311"/>
      <c r="E3" s="311"/>
      <c r="F3" s="311"/>
      <c r="G3" s="311" t="s">
        <v>29</v>
      </c>
      <c r="H3" s="311" t="s">
        <v>43</v>
      </c>
      <c r="I3" s="311" t="s">
        <v>44</v>
      </c>
      <c r="J3" s="311"/>
      <c r="K3" s="310" t="s">
        <v>50</v>
      </c>
      <c r="L3" s="310"/>
      <c r="M3" s="310"/>
      <c r="N3" s="310"/>
      <c r="O3" s="310" t="s">
        <v>51</v>
      </c>
      <c r="P3" s="310"/>
      <c r="Q3" s="310"/>
      <c r="R3" s="310"/>
      <c r="S3" s="310" t="s">
        <v>52</v>
      </c>
      <c r="T3" s="310"/>
      <c r="U3" s="310"/>
      <c r="V3" s="310"/>
      <c r="W3" s="310" t="s">
        <v>53</v>
      </c>
      <c r="X3" s="310"/>
      <c r="Y3" s="310"/>
      <c r="Z3" s="310"/>
      <c r="AA3" s="310"/>
    </row>
    <row r="4" spans="1:27" s="54" customFormat="1" ht="49.5" customHeight="1" thickBot="1" x14ac:dyDescent="0.35">
      <c r="A4" s="310"/>
      <c r="B4" s="310"/>
      <c r="C4" s="311"/>
      <c r="D4" s="311"/>
      <c r="E4" s="311"/>
      <c r="F4" s="311"/>
      <c r="G4" s="311"/>
      <c r="H4" s="311"/>
      <c r="I4" s="311"/>
      <c r="J4" s="311"/>
      <c r="K4" s="280" t="s">
        <v>9</v>
      </c>
      <c r="L4" s="280" t="s">
        <v>2</v>
      </c>
      <c r="M4" s="280" t="s">
        <v>0</v>
      </c>
      <c r="N4" s="280" t="s">
        <v>8</v>
      </c>
      <c r="O4" s="280" t="s">
        <v>9</v>
      </c>
      <c r="P4" s="280" t="s">
        <v>2</v>
      </c>
      <c r="Q4" s="280" t="s">
        <v>0</v>
      </c>
      <c r="R4" s="280" t="s">
        <v>8</v>
      </c>
      <c r="S4" s="280" t="s">
        <v>9</v>
      </c>
      <c r="T4" s="280" t="s">
        <v>2</v>
      </c>
      <c r="U4" s="280" t="s">
        <v>0</v>
      </c>
      <c r="V4" s="280" t="s">
        <v>8</v>
      </c>
      <c r="W4" s="280" t="s">
        <v>9</v>
      </c>
      <c r="X4" s="280" t="s">
        <v>2</v>
      </c>
      <c r="Y4" s="280" t="s">
        <v>0</v>
      </c>
      <c r="Z4" s="280" t="s">
        <v>8</v>
      </c>
      <c r="AA4" s="310"/>
    </row>
    <row r="5" spans="1:27" s="25" customFormat="1" ht="18.75" x14ac:dyDescent="0.3">
      <c r="A5" s="217" t="s">
        <v>140</v>
      </c>
      <c r="B5" s="286" t="s">
        <v>141</v>
      </c>
      <c r="C5" s="186" t="s">
        <v>142</v>
      </c>
      <c r="D5" s="186">
        <v>5</v>
      </c>
      <c r="E5" s="186">
        <f t="shared" ref="E5:E21" si="0">D5*30</f>
        <v>150</v>
      </c>
      <c r="F5" s="166">
        <f>SUM(G5:I5)</f>
        <v>64</v>
      </c>
      <c r="G5" s="166">
        <f>16*K5</f>
        <v>32</v>
      </c>
      <c r="H5" s="166">
        <f>16*L5</f>
        <v>16</v>
      </c>
      <c r="I5" s="166">
        <f>16*M5</f>
        <v>16</v>
      </c>
      <c r="J5" s="166">
        <f>E5-F5</f>
        <v>86</v>
      </c>
      <c r="K5" s="167">
        <v>2</v>
      </c>
      <c r="L5" s="61">
        <v>1</v>
      </c>
      <c r="M5" s="168">
        <v>1</v>
      </c>
      <c r="N5" s="187">
        <f t="shared" ref="N5:N9" si="1">D5</f>
        <v>5</v>
      </c>
      <c r="O5" s="199"/>
      <c r="P5" s="5"/>
      <c r="Q5" s="200"/>
      <c r="R5" s="169"/>
      <c r="S5" s="132"/>
      <c r="T5" s="133"/>
      <c r="U5" s="278"/>
      <c r="V5" s="169"/>
      <c r="W5" s="132"/>
      <c r="X5" s="133"/>
      <c r="Y5" s="278"/>
      <c r="Z5" s="169"/>
      <c r="AA5" s="186" t="s">
        <v>63</v>
      </c>
    </row>
    <row r="6" spans="1:27" s="13" customFormat="1" ht="18.75" x14ac:dyDescent="0.3">
      <c r="A6" s="218" t="s">
        <v>143</v>
      </c>
      <c r="B6" s="287" t="s">
        <v>144</v>
      </c>
      <c r="C6" s="171" t="s">
        <v>94</v>
      </c>
      <c r="D6" s="171">
        <v>4</v>
      </c>
      <c r="E6" s="171">
        <f t="shared" si="0"/>
        <v>120</v>
      </c>
      <c r="F6" s="9">
        <f t="shared" ref="F6:F17" si="2">SUM(G6:I6)</f>
        <v>48</v>
      </c>
      <c r="G6" s="9">
        <f>16*K6</f>
        <v>32</v>
      </c>
      <c r="H6" s="9"/>
      <c r="I6" s="9">
        <f>16*M6</f>
        <v>16</v>
      </c>
      <c r="J6" s="9">
        <f t="shared" ref="J6:J17" si="3">E6-F6</f>
        <v>72</v>
      </c>
      <c r="K6" s="172">
        <v>2</v>
      </c>
      <c r="L6" s="64"/>
      <c r="M6" s="173">
        <v>1</v>
      </c>
      <c r="N6" s="178">
        <f t="shared" si="1"/>
        <v>4</v>
      </c>
      <c r="O6" s="199"/>
      <c r="P6" s="5"/>
      <c r="Q6" s="200"/>
      <c r="R6" s="180"/>
      <c r="S6" s="283"/>
      <c r="T6" s="5"/>
      <c r="U6" s="200"/>
      <c r="V6" s="180"/>
      <c r="W6" s="283"/>
      <c r="X6" s="5"/>
      <c r="Y6" s="200"/>
      <c r="Z6" s="180"/>
      <c r="AA6" s="171" t="s">
        <v>60</v>
      </c>
    </row>
    <row r="7" spans="1:27" s="25" customFormat="1" ht="18.75" x14ac:dyDescent="0.3">
      <c r="A7" s="218" t="s">
        <v>145</v>
      </c>
      <c r="B7" s="287" t="s">
        <v>146</v>
      </c>
      <c r="C7" s="171" t="s">
        <v>147</v>
      </c>
      <c r="D7" s="171">
        <v>4</v>
      </c>
      <c r="E7" s="171">
        <f t="shared" si="0"/>
        <v>120</v>
      </c>
      <c r="F7" s="9">
        <f t="shared" si="2"/>
        <v>48</v>
      </c>
      <c r="G7" s="9">
        <f>16*K7</f>
        <v>32</v>
      </c>
      <c r="H7" s="9">
        <f>16*L7</f>
        <v>16</v>
      </c>
      <c r="I7" s="9"/>
      <c r="J7" s="9">
        <f t="shared" si="3"/>
        <v>72</v>
      </c>
      <c r="K7" s="172">
        <v>2</v>
      </c>
      <c r="L7" s="64">
        <v>1</v>
      </c>
      <c r="M7" s="173"/>
      <c r="N7" s="178">
        <f t="shared" si="1"/>
        <v>4</v>
      </c>
      <c r="O7" s="199"/>
      <c r="P7" s="5"/>
      <c r="Q7" s="200"/>
      <c r="R7" s="180"/>
      <c r="S7" s="283"/>
      <c r="T7" s="5"/>
      <c r="U7" s="200"/>
      <c r="V7" s="180"/>
      <c r="W7" s="283"/>
      <c r="X7" s="5"/>
      <c r="Y7" s="200"/>
      <c r="Z7" s="180"/>
      <c r="AA7" s="131" t="s">
        <v>63</v>
      </c>
    </row>
    <row r="8" spans="1:27" s="25" customFormat="1" ht="20.25" customHeight="1" x14ac:dyDescent="0.3">
      <c r="A8" s="218" t="s">
        <v>148</v>
      </c>
      <c r="B8" s="287" t="s">
        <v>149</v>
      </c>
      <c r="C8" s="171" t="s">
        <v>115</v>
      </c>
      <c r="D8" s="171">
        <v>4</v>
      </c>
      <c r="E8" s="171">
        <f t="shared" si="0"/>
        <v>120</v>
      </c>
      <c r="F8" s="9">
        <f t="shared" si="2"/>
        <v>64</v>
      </c>
      <c r="G8" s="9">
        <f>16*K8</f>
        <v>32</v>
      </c>
      <c r="H8" s="9">
        <f>16*L8</f>
        <v>16</v>
      </c>
      <c r="I8" s="9">
        <f>16*M8</f>
        <v>16</v>
      </c>
      <c r="J8" s="9">
        <f t="shared" si="3"/>
        <v>56</v>
      </c>
      <c r="K8" s="172">
        <v>2</v>
      </c>
      <c r="L8" s="64">
        <v>1</v>
      </c>
      <c r="M8" s="173">
        <v>1</v>
      </c>
      <c r="N8" s="178">
        <f t="shared" si="1"/>
        <v>4</v>
      </c>
      <c r="O8" s="11"/>
      <c r="P8" s="93"/>
      <c r="Q8" s="206"/>
      <c r="R8" s="207"/>
      <c r="S8" s="282"/>
      <c r="T8" s="93"/>
      <c r="U8" s="206"/>
      <c r="V8" s="207"/>
      <c r="W8" s="282"/>
      <c r="X8" s="93"/>
      <c r="Y8" s="206"/>
      <c r="Z8" s="207"/>
      <c r="AA8" s="171" t="s">
        <v>60</v>
      </c>
    </row>
    <row r="9" spans="1:27" s="25" customFormat="1" ht="18.75" x14ac:dyDescent="0.3">
      <c r="A9" s="218" t="s">
        <v>150</v>
      </c>
      <c r="B9" s="288" t="s">
        <v>151</v>
      </c>
      <c r="C9" s="171" t="s">
        <v>112</v>
      </c>
      <c r="D9" s="201">
        <v>5</v>
      </c>
      <c r="E9" s="201">
        <f>D9*30</f>
        <v>150</v>
      </c>
      <c r="F9" s="9">
        <f t="shared" si="2"/>
        <v>64</v>
      </c>
      <c r="G9" s="9">
        <f>16*K9</f>
        <v>32</v>
      </c>
      <c r="H9" s="9">
        <f>16*L9</f>
        <v>16</v>
      </c>
      <c r="I9" s="9">
        <f>16*M9</f>
        <v>16</v>
      </c>
      <c r="J9" s="9">
        <f t="shared" si="3"/>
        <v>86</v>
      </c>
      <c r="K9" s="172">
        <v>2</v>
      </c>
      <c r="L9" s="64">
        <v>1</v>
      </c>
      <c r="M9" s="173">
        <v>1</v>
      </c>
      <c r="N9" s="178">
        <f t="shared" si="1"/>
        <v>5</v>
      </c>
      <c r="O9" s="199"/>
      <c r="P9" s="5"/>
      <c r="Q9" s="200"/>
      <c r="R9" s="180"/>
      <c r="S9" s="283"/>
      <c r="T9" s="5"/>
      <c r="U9" s="200"/>
      <c r="V9" s="180"/>
      <c r="W9" s="283"/>
      <c r="X9" s="5"/>
      <c r="Y9" s="200"/>
      <c r="Z9" s="180"/>
      <c r="AA9" s="171" t="s">
        <v>63</v>
      </c>
    </row>
    <row r="10" spans="1:27" s="25" customFormat="1" ht="21" customHeight="1" thickBot="1" x14ac:dyDescent="0.35">
      <c r="A10" s="221" t="s">
        <v>152</v>
      </c>
      <c r="B10" s="289" t="s">
        <v>153</v>
      </c>
      <c r="C10" s="59" t="s">
        <v>112</v>
      </c>
      <c r="D10" s="59">
        <v>4</v>
      </c>
      <c r="E10" s="59">
        <f t="shared" si="0"/>
        <v>120</v>
      </c>
      <c r="F10" s="26">
        <f t="shared" si="2"/>
        <v>48</v>
      </c>
      <c r="G10" s="26">
        <f>16*K10</f>
        <v>32</v>
      </c>
      <c r="H10" s="26">
        <f>16*L10</f>
        <v>16</v>
      </c>
      <c r="I10" s="26"/>
      <c r="J10" s="26">
        <f t="shared" si="3"/>
        <v>72</v>
      </c>
      <c r="K10" s="181">
        <v>2</v>
      </c>
      <c r="L10" s="123">
        <v>1</v>
      </c>
      <c r="M10" s="182"/>
      <c r="N10" s="126">
        <v>4</v>
      </c>
      <c r="O10" s="199"/>
      <c r="P10" s="5"/>
      <c r="Q10" s="200"/>
      <c r="R10" s="180"/>
      <c r="S10" s="89"/>
      <c r="T10" s="82"/>
      <c r="U10" s="236"/>
      <c r="V10" s="237"/>
      <c r="W10" s="89"/>
      <c r="X10" s="82"/>
      <c r="Y10" s="236"/>
      <c r="Z10" s="237"/>
      <c r="AA10" s="59" t="s">
        <v>60</v>
      </c>
    </row>
    <row r="11" spans="1:27" s="25" customFormat="1" ht="18.75" x14ac:dyDescent="0.3">
      <c r="A11" s="217" t="s">
        <v>154</v>
      </c>
      <c r="B11" s="286" t="s">
        <v>155</v>
      </c>
      <c r="C11" s="186" t="s">
        <v>112</v>
      </c>
      <c r="D11" s="186">
        <v>5</v>
      </c>
      <c r="E11" s="186">
        <f t="shared" si="0"/>
        <v>150</v>
      </c>
      <c r="F11" s="166">
        <f t="shared" si="2"/>
        <v>64</v>
      </c>
      <c r="G11" s="166">
        <f>16*O11</f>
        <v>32</v>
      </c>
      <c r="H11" s="166">
        <f>16*P11</f>
        <v>16</v>
      </c>
      <c r="I11" s="166">
        <f>16*Q11</f>
        <v>16</v>
      </c>
      <c r="J11" s="166">
        <f t="shared" si="3"/>
        <v>86</v>
      </c>
      <c r="K11" s="279"/>
      <c r="L11" s="133"/>
      <c r="M11" s="278"/>
      <c r="N11" s="169"/>
      <c r="O11" s="60">
        <v>2</v>
      </c>
      <c r="P11" s="61">
        <v>1</v>
      </c>
      <c r="Q11" s="168">
        <v>1</v>
      </c>
      <c r="R11" s="187">
        <f t="shared" ref="R11:R16" si="4">D11</f>
        <v>5</v>
      </c>
      <c r="S11" s="132"/>
      <c r="T11" s="133"/>
      <c r="U11" s="278"/>
      <c r="V11" s="169"/>
      <c r="W11" s="132"/>
      <c r="X11" s="133"/>
      <c r="Y11" s="278"/>
      <c r="Z11" s="169"/>
      <c r="AA11" s="186" t="s">
        <v>60</v>
      </c>
    </row>
    <row r="12" spans="1:27" s="25" customFormat="1" ht="22.5" customHeight="1" x14ac:dyDescent="0.3">
      <c r="A12" s="218" t="s">
        <v>156</v>
      </c>
      <c r="B12" s="290" t="s">
        <v>157</v>
      </c>
      <c r="C12" s="171" t="s">
        <v>94</v>
      </c>
      <c r="D12" s="201">
        <v>4</v>
      </c>
      <c r="E12" s="201">
        <f t="shared" si="0"/>
        <v>120</v>
      </c>
      <c r="F12" s="9">
        <f t="shared" si="2"/>
        <v>48</v>
      </c>
      <c r="G12" s="9">
        <f t="shared" ref="G12:H15" si="5">16*O12</f>
        <v>32</v>
      </c>
      <c r="H12" s="9">
        <f t="shared" si="5"/>
        <v>16</v>
      </c>
      <c r="I12" s="9"/>
      <c r="J12" s="9">
        <f t="shared" si="3"/>
        <v>72</v>
      </c>
      <c r="K12" s="199"/>
      <c r="L12" s="5"/>
      <c r="M12" s="200"/>
      <c r="N12" s="180"/>
      <c r="O12" s="63">
        <v>2</v>
      </c>
      <c r="P12" s="64">
        <v>1</v>
      </c>
      <c r="Q12" s="173"/>
      <c r="R12" s="178">
        <v>4</v>
      </c>
      <c r="S12" s="283"/>
      <c r="T12" s="5"/>
      <c r="U12" s="200"/>
      <c r="V12" s="180"/>
      <c r="W12" s="283"/>
      <c r="X12" s="5"/>
      <c r="Y12" s="200"/>
      <c r="Z12" s="180"/>
      <c r="AA12" s="241" t="s">
        <v>60</v>
      </c>
    </row>
    <row r="13" spans="1:27" s="25" customFormat="1" ht="19.5" thickBot="1" x14ac:dyDescent="0.35">
      <c r="A13" s="218" t="s">
        <v>158</v>
      </c>
      <c r="B13" s="287" t="s">
        <v>159</v>
      </c>
      <c r="C13" s="171" t="s">
        <v>147</v>
      </c>
      <c r="D13" s="171">
        <v>4</v>
      </c>
      <c r="E13" s="171">
        <f t="shared" si="0"/>
        <v>120</v>
      </c>
      <c r="F13" s="9">
        <f t="shared" si="2"/>
        <v>48</v>
      </c>
      <c r="G13" s="9">
        <f t="shared" si="5"/>
        <v>32</v>
      </c>
      <c r="H13" s="9">
        <f t="shared" si="5"/>
        <v>16</v>
      </c>
      <c r="I13" s="9"/>
      <c r="J13" s="9">
        <f t="shared" si="3"/>
        <v>72</v>
      </c>
      <c r="K13" s="11"/>
      <c r="L13" s="93"/>
      <c r="M13" s="206"/>
      <c r="N13" s="207"/>
      <c r="O13" s="63">
        <v>2</v>
      </c>
      <c r="P13" s="64">
        <v>1</v>
      </c>
      <c r="Q13" s="173"/>
      <c r="R13" s="178">
        <f t="shared" si="4"/>
        <v>4</v>
      </c>
      <c r="S13" s="282"/>
      <c r="T13" s="93"/>
      <c r="U13" s="206"/>
      <c r="V13" s="207"/>
      <c r="W13" s="282"/>
      <c r="X13" s="93"/>
      <c r="Y13" s="206"/>
      <c r="Z13" s="207"/>
      <c r="AA13" s="171" t="s">
        <v>60</v>
      </c>
    </row>
    <row r="14" spans="1:27" s="25" customFormat="1" ht="19.5" thickBot="1" x14ac:dyDescent="0.35">
      <c r="A14" s="218" t="s">
        <v>160</v>
      </c>
      <c r="B14" s="291" t="s">
        <v>217</v>
      </c>
      <c r="C14" s="66" t="s">
        <v>233</v>
      </c>
      <c r="D14" s="171">
        <v>5</v>
      </c>
      <c r="E14" s="201">
        <f>D14*30</f>
        <v>150</v>
      </c>
      <c r="F14" s="171">
        <f t="shared" si="2"/>
        <v>64</v>
      </c>
      <c r="G14" s="171">
        <f t="shared" si="5"/>
        <v>32</v>
      </c>
      <c r="H14" s="171">
        <f t="shared" si="5"/>
        <v>16</v>
      </c>
      <c r="I14" s="171">
        <f>16*Q14</f>
        <v>16</v>
      </c>
      <c r="J14" s="171">
        <f t="shared" si="3"/>
        <v>86</v>
      </c>
      <c r="K14" s="199"/>
      <c r="L14" s="5"/>
      <c r="M14" s="200"/>
      <c r="N14" s="180"/>
      <c r="O14" s="63">
        <v>2</v>
      </c>
      <c r="P14" s="64">
        <v>1</v>
      </c>
      <c r="Q14" s="173">
        <v>1</v>
      </c>
      <c r="R14" s="178">
        <f t="shared" si="4"/>
        <v>5</v>
      </c>
      <c r="S14" s="283"/>
      <c r="T14" s="5"/>
      <c r="U14" s="200"/>
      <c r="V14" s="180"/>
      <c r="W14" s="283"/>
      <c r="X14" s="5"/>
      <c r="Y14" s="200"/>
      <c r="Z14" s="180"/>
      <c r="AA14" s="171" t="s">
        <v>60</v>
      </c>
    </row>
    <row r="15" spans="1:27" s="25" customFormat="1" ht="19.5" thickBot="1" x14ac:dyDescent="0.35">
      <c r="A15" s="248" t="s">
        <v>161</v>
      </c>
      <c r="B15" s="292" t="s">
        <v>162</v>
      </c>
      <c r="C15" s="241" t="s">
        <v>234</v>
      </c>
      <c r="D15" s="241">
        <v>2</v>
      </c>
      <c r="E15" s="241">
        <f t="shared" si="0"/>
        <v>60</v>
      </c>
      <c r="F15" s="238">
        <f t="shared" si="2"/>
        <v>32</v>
      </c>
      <c r="G15" s="238">
        <f t="shared" si="5"/>
        <v>16</v>
      </c>
      <c r="H15" s="238">
        <f t="shared" si="5"/>
        <v>16</v>
      </c>
      <c r="I15" s="238"/>
      <c r="J15" s="238">
        <f t="shared" si="3"/>
        <v>28</v>
      </c>
      <c r="K15" s="239"/>
      <c r="L15" s="82"/>
      <c r="M15" s="236"/>
      <c r="N15" s="237"/>
      <c r="O15" s="67">
        <v>1</v>
      </c>
      <c r="P15" s="68">
        <v>1</v>
      </c>
      <c r="Q15" s="249"/>
      <c r="R15" s="275">
        <f t="shared" si="4"/>
        <v>2</v>
      </c>
      <c r="S15" s="89"/>
      <c r="T15" s="82"/>
      <c r="U15" s="236"/>
      <c r="V15" s="237"/>
      <c r="W15" s="89"/>
      <c r="X15" s="82"/>
      <c r="Y15" s="236"/>
      <c r="Z15" s="237"/>
      <c r="AA15" s="241" t="s">
        <v>60</v>
      </c>
    </row>
    <row r="16" spans="1:27" s="25" customFormat="1" ht="19.5" thickBot="1" x14ac:dyDescent="0.35">
      <c r="A16" s="221" t="s">
        <v>163</v>
      </c>
      <c r="B16" s="289" t="s">
        <v>215</v>
      </c>
      <c r="C16" s="66" t="s">
        <v>233</v>
      </c>
      <c r="D16" s="59">
        <v>5</v>
      </c>
      <c r="E16" s="59">
        <f t="shared" si="0"/>
        <v>150</v>
      </c>
      <c r="F16" s="26"/>
      <c r="G16" s="26"/>
      <c r="H16" s="26"/>
      <c r="I16" s="26"/>
      <c r="J16" s="26"/>
      <c r="K16" s="203"/>
      <c r="L16" s="183"/>
      <c r="M16" s="204"/>
      <c r="N16" s="184"/>
      <c r="O16" s="125"/>
      <c r="P16" s="123"/>
      <c r="Q16" s="182"/>
      <c r="R16" s="126">
        <f t="shared" si="4"/>
        <v>5</v>
      </c>
      <c r="S16" s="285"/>
      <c r="T16" s="183"/>
      <c r="U16" s="204"/>
      <c r="V16" s="184"/>
      <c r="W16" s="285"/>
      <c r="X16" s="183"/>
      <c r="Y16" s="204"/>
      <c r="Z16" s="184"/>
      <c r="AA16" s="59" t="s">
        <v>63</v>
      </c>
    </row>
    <row r="17" spans="1:27" s="25" customFormat="1" ht="21.75" customHeight="1" x14ac:dyDescent="0.3">
      <c r="A17" s="217" t="s">
        <v>164</v>
      </c>
      <c r="B17" s="286" t="s">
        <v>165</v>
      </c>
      <c r="C17" s="186" t="s">
        <v>197</v>
      </c>
      <c r="D17" s="186">
        <v>4</v>
      </c>
      <c r="E17" s="186">
        <f t="shared" si="0"/>
        <v>120</v>
      </c>
      <c r="F17" s="166">
        <f t="shared" si="2"/>
        <v>64</v>
      </c>
      <c r="G17" s="166">
        <f>16*S17</f>
        <v>32</v>
      </c>
      <c r="H17" s="166"/>
      <c r="I17" s="166">
        <f>16*U17</f>
        <v>32</v>
      </c>
      <c r="J17" s="166">
        <f t="shared" si="3"/>
        <v>56</v>
      </c>
      <c r="K17" s="11"/>
      <c r="L17" s="93" t="s">
        <v>193</v>
      </c>
      <c r="M17" s="206"/>
      <c r="N17" s="207"/>
      <c r="O17" s="11"/>
      <c r="P17" s="93"/>
      <c r="Q17" s="206"/>
      <c r="R17" s="207"/>
      <c r="S17" s="60">
        <v>2</v>
      </c>
      <c r="T17" s="61"/>
      <c r="U17" s="168">
        <v>2</v>
      </c>
      <c r="V17" s="187">
        <f>D17</f>
        <v>4</v>
      </c>
      <c r="W17" s="282"/>
      <c r="X17" s="93"/>
      <c r="Y17" s="206"/>
      <c r="Z17" s="207"/>
      <c r="AA17" s="186" t="s">
        <v>60</v>
      </c>
    </row>
    <row r="18" spans="1:27" s="25" customFormat="1" ht="18.75" x14ac:dyDescent="0.3">
      <c r="A18" s="250" t="s">
        <v>166</v>
      </c>
      <c r="B18" s="293" t="s">
        <v>167</v>
      </c>
      <c r="C18" s="131" t="s">
        <v>234</v>
      </c>
      <c r="D18" s="131">
        <v>5</v>
      </c>
      <c r="E18" s="131">
        <f t="shared" si="0"/>
        <v>150</v>
      </c>
      <c r="F18" s="9">
        <f>SUM(G18:I18)</f>
        <v>64</v>
      </c>
      <c r="G18" s="9">
        <f>16*S18</f>
        <v>32</v>
      </c>
      <c r="H18" s="9">
        <f>16*T18</f>
        <v>16</v>
      </c>
      <c r="I18" s="9">
        <f>16*U18</f>
        <v>16</v>
      </c>
      <c r="J18" s="9">
        <f>E18-F18</f>
        <v>86</v>
      </c>
      <c r="K18" s="199"/>
      <c r="L18" s="5"/>
      <c r="M18" s="200"/>
      <c r="N18" s="180"/>
      <c r="O18" s="199"/>
      <c r="P18" s="5"/>
      <c r="Q18" s="200"/>
      <c r="R18" s="180"/>
      <c r="S18" s="129">
        <v>2</v>
      </c>
      <c r="T18" s="122">
        <v>1</v>
      </c>
      <c r="U18" s="251">
        <v>1</v>
      </c>
      <c r="V18" s="130">
        <f>D18</f>
        <v>5</v>
      </c>
      <c r="W18" s="283"/>
      <c r="X18" s="5"/>
      <c r="Y18" s="200"/>
      <c r="Z18" s="180"/>
      <c r="AA18" s="131" t="s">
        <v>60</v>
      </c>
    </row>
    <row r="19" spans="1:27" s="25" customFormat="1" ht="18.75" x14ac:dyDescent="0.3">
      <c r="A19" s="218" t="s">
        <v>168</v>
      </c>
      <c r="B19" s="287" t="s">
        <v>169</v>
      </c>
      <c r="C19" s="171" t="s">
        <v>115</v>
      </c>
      <c r="D19" s="171">
        <v>5</v>
      </c>
      <c r="E19" s="171">
        <f t="shared" si="0"/>
        <v>150</v>
      </c>
      <c r="F19" s="9">
        <f>SUM(G19:I19)</f>
        <v>64</v>
      </c>
      <c r="G19" s="9">
        <f>16*S19</f>
        <v>32</v>
      </c>
      <c r="H19" s="9">
        <f>16*T19</f>
        <v>16</v>
      </c>
      <c r="I19" s="9">
        <f>16*U19</f>
        <v>16</v>
      </c>
      <c r="J19" s="9">
        <f>E19-F19</f>
        <v>86</v>
      </c>
      <c r="K19" s="199"/>
      <c r="L19" s="5"/>
      <c r="M19" s="200"/>
      <c r="N19" s="180"/>
      <c r="O19" s="199"/>
      <c r="P19" s="5"/>
      <c r="Q19" s="200"/>
      <c r="R19" s="180"/>
      <c r="S19" s="63">
        <v>2</v>
      </c>
      <c r="T19" s="64">
        <v>1</v>
      </c>
      <c r="U19" s="173">
        <v>1</v>
      </c>
      <c r="V19" s="178">
        <f>D18</f>
        <v>5</v>
      </c>
      <c r="W19" s="283" t="s">
        <v>193</v>
      </c>
      <c r="X19" s="5"/>
      <c r="Y19" s="200"/>
      <c r="Z19" s="180"/>
      <c r="AA19" s="241" t="s">
        <v>60</v>
      </c>
    </row>
    <row r="20" spans="1:27" s="25" customFormat="1" ht="18.75" x14ac:dyDescent="0.3">
      <c r="A20" s="218" t="s">
        <v>170</v>
      </c>
      <c r="B20" s="287" t="s">
        <v>171</v>
      </c>
      <c r="C20" s="171" t="s">
        <v>115</v>
      </c>
      <c r="D20" s="201">
        <v>4</v>
      </c>
      <c r="E20" s="201">
        <f t="shared" si="0"/>
        <v>120</v>
      </c>
      <c r="F20" s="9">
        <f>SUM(G20:I20)</f>
        <v>64</v>
      </c>
      <c r="G20" s="9">
        <f>16*S20</f>
        <v>32</v>
      </c>
      <c r="H20" s="9">
        <f>16*T20</f>
        <v>16</v>
      </c>
      <c r="I20" s="9">
        <f>16*U20</f>
        <v>16</v>
      </c>
      <c r="J20" s="9">
        <f>E20-F20</f>
        <v>56</v>
      </c>
      <c r="K20" s="199"/>
      <c r="L20" s="5"/>
      <c r="M20" s="200"/>
      <c r="N20" s="180"/>
      <c r="O20" s="199"/>
      <c r="P20" s="5"/>
      <c r="Q20" s="200"/>
      <c r="R20" s="180"/>
      <c r="S20" s="63">
        <v>2</v>
      </c>
      <c r="T20" s="64">
        <v>1</v>
      </c>
      <c r="U20" s="173">
        <v>1</v>
      </c>
      <c r="V20" s="178">
        <f>D20</f>
        <v>4</v>
      </c>
      <c r="W20" s="283"/>
      <c r="X20" s="5"/>
      <c r="Y20" s="200"/>
      <c r="Z20" s="180"/>
      <c r="AA20" s="171" t="s">
        <v>60</v>
      </c>
    </row>
    <row r="21" spans="1:27" s="25" customFormat="1" ht="22.5" customHeight="1" thickBot="1" x14ac:dyDescent="0.35">
      <c r="A21" s="221" t="s">
        <v>172</v>
      </c>
      <c r="B21" s="289" t="s">
        <v>173</v>
      </c>
      <c r="C21" s="59" t="s">
        <v>112</v>
      </c>
      <c r="D21" s="59">
        <v>4</v>
      </c>
      <c r="E21" s="59">
        <f t="shared" si="0"/>
        <v>120</v>
      </c>
      <c r="F21" s="26">
        <f>SUM(G21:I21)</f>
        <v>64</v>
      </c>
      <c r="G21" s="26">
        <f>16*S21</f>
        <v>32</v>
      </c>
      <c r="H21" s="26">
        <f>16*T21</f>
        <v>32</v>
      </c>
      <c r="I21" s="26"/>
      <c r="J21" s="26">
        <f>E21-F21</f>
        <v>56</v>
      </c>
      <c r="K21" s="203"/>
      <c r="L21" s="183"/>
      <c r="M21" s="204"/>
      <c r="N21" s="184"/>
      <c r="O21" s="203"/>
      <c r="P21" s="183"/>
      <c r="Q21" s="204"/>
      <c r="R21" s="184"/>
      <c r="S21" s="125">
        <v>2</v>
      </c>
      <c r="T21" s="123">
        <v>2</v>
      </c>
      <c r="U21" s="182"/>
      <c r="V21" s="126">
        <f>D21</f>
        <v>4</v>
      </c>
      <c r="W21" s="89"/>
      <c r="X21" s="82"/>
      <c r="Y21" s="236"/>
      <c r="Z21" s="237"/>
      <c r="AA21" s="59" t="s">
        <v>60</v>
      </c>
    </row>
    <row r="22" spans="1:27" s="25" customFormat="1" ht="19.5" thickBot="1" x14ac:dyDescent="0.35">
      <c r="A22" s="218" t="s">
        <v>174</v>
      </c>
      <c r="B22" s="309" t="s">
        <v>218</v>
      </c>
      <c r="C22" s="66" t="s">
        <v>233</v>
      </c>
      <c r="D22" s="171">
        <v>5</v>
      </c>
      <c r="E22" s="201">
        <f>D22*30</f>
        <v>150</v>
      </c>
      <c r="F22" s="186">
        <v>64</v>
      </c>
      <c r="G22" s="186">
        <v>32</v>
      </c>
      <c r="H22" s="186">
        <f>16*T22</f>
        <v>16</v>
      </c>
      <c r="I22" s="186">
        <v>16</v>
      </c>
      <c r="J22" s="186">
        <f>E22-F22</f>
        <v>86</v>
      </c>
      <c r="K22" s="279"/>
      <c r="L22" s="133"/>
      <c r="M22" s="278"/>
      <c r="N22" s="169"/>
      <c r="O22" s="279"/>
      <c r="P22" s="133"/>
      <c r="Q22" s="278"/>
      <c r="R22" s="169"/>
      <c r="S22" s="60">
        <v>2</v>
      </c>
      <c r="T22" s="61">
        <v>1</v>
      </c>
      <c r="U22" s="168">
        <v>1</v>
      </c>
      <c r="V22" s="187">
        <v>5</v>
      </c>
      <c r="W22" s="60"/>
      <c r="X22" s="61"/>
      <c r="Y22" s="168"/>
      <c r="Z22" s="187"/>
      <c r="AA22" s="171" t="s">
        <v>60</v>
      </c>
    </row>
    <row r="23" spans="1:27" s="25" customFormat="1" ht="19.5" thickBot="1" x14ac:dyDescent="0.35">
      <c r="A23" s="221" t="s">
        <v>175</v>
      </c>
      <c r="B23" s="294" t="s">
        <v>238</v>
      </c>
      <c r="C23" s="66" t="s">
        <v>233</v>
      </c>
      <c r="D23" s="252">
        <v>5</v>
      </c>
      <c r="E23" s="9">
        <f>D23*30</f>
        <v>150</v>
      </c>
      <c r="F23" s="240"/>
      <c r="G23" s="240"/>
      <c r="H23" s="240"/>
      <c r="I23" s="240"/>
      <c r="J23" s="240"/>
      <c r="K23" s="203"/>
      <c r="L23" s="183"/>
      <c r="M23" s="204"/>
      <c r="N23" s="184"/>
      <c r="O23" s="203"/>
      <c r="P23" s="183"/>
      <c r="Q23" s="204"/>
      <c r="R23" s="184"/>
      <c r="S23" s="253"/>
      <c r="T23" s="254"/>
      <c r="U23" s="255"/>
      <c r="V23" s="277"/>
      <c r="W23" s="253"/>
      <c r="X23" s="254"/>
      <c r="Y23" s="255"/>
      <c r="Z23" s="277">
        <f>D23</f>
        <v>5</v>
      </c>
      <c r="AA23" s="59" t="s">
        <v>60</v>
      </c>
    </row>
    <row r="24" spans="1:27" s="25" customFormat="1" ht="19.5" thickBot="1" x14ac:dyDescent="0.35">
      <c r="A24" s="18"/>
      <c r="B24" s="19" t="s">
        <v>17</v>
      </c>
      <c r="C24" s="114"/>
      <c r="D24" s="114">
        <f>SUM(D5:D23)</f>
        <v>83</v>
      </c>
      <c r="E24" s="114">
        <f t="shared" ref="E24:Z24" si="6">SUM(E5:E23)</f>
        <v>2490</v>
      </c>
      <c r="F24" s="114">
        <f t="shared" si="6"/>
        <v>976</v>
      </c>
      <c r="G24" s="114">
        <f t="shared" si="6"/>
        <v>528</v>
      </c>
      <c r="H24" s="114">
        <f t="shared" si="6"/>
        <v>256</v>
      </c>
      <c r="I24" s="114">
        <f t="shared" si="6"/>
        <v>192</v>
      </c>
      <c r="J24" s="114">
        <f t="shared" si="6"/>
        <v>1214</v>
      </c>
      <c r="K24" s="114">
        <f t="shared" si="6"/>
        <v>12</v>
      </c>
      <c r="L24" s="114">
        <f t="shared" si="6"/>
        <v>5</v>
      </c>
      <c r="M24" s="114">
        <f t="shared" si="6"/>
        <v>4</v>
      </c>
      <c r="N24" s="114">
        <f t="shared" si="6"/>
        <v>26</v>
      </c>
      <c r="O24" s="114">
        <f t="shared" si="6"/>
        <v>9</v>
      </c>
      <c r="P24" s="114">
        <f t="shared" si="6"/>
        <v>5</v>
      </c>
      <c r="Q24" s="114">
        <f t="shared" si="6"/>
        <v>2</v>
      </c>
      <c r="R24" s="114">
        <f t="shared" si="6"/>
        <v>25</v>
      </c>
      <c r="S24" s="114">
        <f t="shared" si="6"/>
        <v>12</v>
      </c>
      <c r="T24" s="114">
        <f t="shared" si="6"/>
        <v>6</v>
      </c>
      <c r="U24" s="114">
        <f t="shared" si="6"/>
        <v>6</v>
      </c>
      <c r="V24" s="114">
        <f t="shared" si="6"/>
        <v>27</v>
      </c>
      <c r="W24" s="114">
        <f t="shared" si="6"/>
        <v>0</v>
      </c>
      <c r="X24" s="114">
        <f t="shared" si="6"/>
        <v>0</v>
      </c>
      <c r="Y24" s="114">
        <f t="shared" si="6"/>
        <v>0</v>
      </c>
      <c r="Z24" s="114">
        <f t="shared" si="6"/>
        <v>5</v>
      </c>
      <c r="AA24" s="98"/>
    </row>
    <row r="25" spans="1:27" s="25" customFormat="1" ht="19.5" thickBot="1" x14ac:dyDescent="0.35">
      <c r="A25" s="296"/>
      <c r="B25" s="42" t="s">
        <v>18</v>
      </c>
      <c r="C25" s="267"/>
      <c r="D25" s="267"/>
      <c r="E25" s="124"/>
      <c r="F25" s="267"/>
      <c r="G25" s="267"/>
      <c r="H25" s="124"/>
      <c r="I25" s="267"/>
      <c r="J25" s="124"/>
      <c r="K25" s="297"/>
      <c r="L25" s="298"/>
      <c r="M25" s="299"/>
      <c r="N25" s="276"/>
      <c r="O25" s="297"/>
      <c r="P25" s="298"/>
      <c r="Q25" s="299"/>
      <c r="R25" s="276"/>
      <c r="S25" s="297"/>
      <c r="T25" s="298"/>
      <c r="U25" s="299"/>
      <c r="V25" s="276"/>
      <c r="W25" s="297"/>
      <c r="X25" s="298"/>
      <c r="Y25" s="299"/>
      <c r="Z25" s="276"/>
      <c r="AA25" s="300"/>
    </row>
    <row r="26" spans="1:27" s="25" customFormat="1" ht="19.5" thickBot="1" x14ac:dyDescent="0.35">
      <c r="A26" s="217" t="s">
        <v>176</v>
      </c>
      <c r="B26" s="106" t="s">
        <v>219</v>
      </c>
      <c r="C26" s="66" t="s">
        <v>233</v>
      </c>
      <c r="D26" s="171">
        <v>5</v>
      </c>
      <c r="E26" s="201">
        <f t="shared" ref="E26:E27" si="7">D26*30</f>
        <v>150</v>
      </c>
      <c r="F26" s="186">
        <f>SUM(G26:I26)</f>
        <v>0</v>
      </c>
      <c r="G26" s="186">
        <f>16*K26</f>
        <v>0</v>
      </c>
      <c r="H26" s="186">
        <f t="shared" ref="H26:I26" si="8">16*L26</f>
        <v>0</v>
      </c>
      <c r="I26" s="186">
        <f t="shared" si="8"/>
        <v>0</v>
      </c>
      <c r="J26" s="186">
        <f>E26-F26</f>
        <v>150</v>
      </c>
      <c r="K26" s="70"/>
      <c r="L26" s="71"/>
      <c r="M26" s="71"/>
      <c r="N26" s="72"/>
      <c r="O26" s="279">
        <v>2</v>
      </c>
      <c r="P26" s="133">
        <v>2</v>
      </c>
      <c r="Q26" s="278">
        <v>1</v>
      </c>
      <c r="R26" s="169">
        <v>5</v>
      </c>
      <c r="S26" s="132"/>
      <c r="T26" s="133"/>
      <c r="U26" s="278"/>
      <c r="V26" s="169"/>
      <c r="W26" s="132"/>
      <c r="X26" s="133"/>
      <c r="Y26" s="278"/>
      <c r="Z26" s="169"/>
      <c r="AA26" s="186" t="s">
        <v>139</v>
      </c>
    </row>
    <row r="27" spans="1:27" s="25" customFormat="1" ht="19.5" thickBot="1" x14ac:dyDescent="0.35">
      <c r="A27" s="248" t="s">
        <v>177</v>
      </c>
      <c r="B27" s="106" t="s">
        <v>196</v>
      </c>
      <c r="C27" s="66" t="s">
        <v>233</v>
      </c>
      <c r="D27" s="171">
        <v>5</v>
      </c>
      <c r="E27" s="201">
        <f t="shared" si="7"/>
        <v>150</v>
      </c>
      <c r="F27" s="186">
        <f t="shared" ref="F27" si="9">SUM(G27:I27)</f>
        <v>0</v>
      </c>
      <c r="G27" s="186">
        <f>16*K27</f>
        <v>0</v>
      </c>
      <c r="H27" s="186">
        <f t="shared" ref="H27" si="10">16*L27</f>
        <v>0</v>
      </c>
      <c r="I27" s="186">
        <f t="shared" ref="I27" si="11">16*M27</f>
        <v>0</v>
      </c>
      <c r="J27" s="186">
        <f t="shared" ref="J27" si="12">E27-F27</f>
        <v>150</v>
      </c>
      <c r="K27" s="70"/>
      <c r="L27" s="71"/>
      <c r="M27" s="71"/>
      <c r="N27" s="72"/>
      <c r="O27" s="239">
        <v>2</v>
      </c>
      <c r="P27" s="82">
        <v>2</v>
      </c>
      <c r="Q27" s="236">
        <v>1</v>
      </c>
      <c r="R27" s="237">
        <v>5</v>
      </c>
      <c r="S27" s="89"/>
      <c r="T27" s="82"/>
      <c r="U27" s="236"/>
      <c r="V27" s="237"/>
      <c r="W27" s="89"/>
      <c r="X27" s="82"/>
      <c r="Y27" s="236"/>
      <c r="Z27" s="237"/>
      <c r="AA27" s="256" t="s">
        <v>139</v>
      </c>
    </row>
    <row r="28" spans="1:27" s="25" customFormat="1" ht="19.5" thickBot="1" x14ac:dyDescent="0.35">
      <c r="A28" s="221"/>
      <c r="B28" s="295"/>
      <c r="C28" s="59"/>
      <c r="D28" s="171"/>
      <c r="E28" s="201"/>
      <c r="F28" s="186"/>
      <c r="G28" s="186"/>
      <c r="H28" s="186"/>
      <c r="I28" s="186"/>
      <c r="J28" s="186"/>
      <c r="K28" s="285"/>
      <c r="L28" s="183"/>
      <c r="M28" s="204"/>
      <c r="N28" s="184"/>
      <c r="O28" s="125"/>
      <c r="P28" s="123"/>
      <c r="Q28" s="182"/>
      <c r="R28" s="235"/>
      <c r="S28" s="285"/>
      <c r="T28" s="183"/>
      <c r="U28" s="204"/>
      <c r="V28" s="184"/>
      <c r="W28" s="285"/>
      <c r="X28" s="183"/>
      <c r="Y28" s="204"/>
      <c r="Z28" s="184"/>
      <c r="AA28" s="227"/>
    </row>
    <row r="29" spans="1:27" s="25" customFormat="1" ht="38.25" thickBot="1" x14ac:dyDescent="0.35">
      <c r="A29" s="217" t="s">
        <v>178</v>
      </c>
      <c r="B29" s="306" t="s">
        <v>240</v>
      </c>
      <c r="C29" s="66" t="s">
        <v>115</v>
      </c>
      <c r="D29" s="171">
        <v>4</v>
      </c>
      <c r="E29" s="201">
        <f t="shared" ref="E29:E30" si="13">D29*30</f>
        <v>120</v>
      </c>
      <c r="F29" s="186">
        <f>SUM(G29:I29)</f>
        <v>0</v>
      </c>
      <c r="G29" s="186">
        <f>16*O29</f>
        <v>0</v>
      </c>
      <c r="H29" s="186">
        <f t="shared" ref="H29:I29" si="14">16*P29</f>
        <v>0</v>
      </c>
      <c r="I29" s="186">
        <f t="shared" si="14"/>
        <v>0</v>
      </c>
      <c r="J29" s="186">
        <f>E29-F29</f>
        <v>120</v>
      </c>
      <c r="K29" s="132">
        <v>2</v>
      </c>
      <c r="L29" s="133">
        <v>1</v>
      </c>
      <c r="M29" s="278">
        <v>1</v>
      </c>
      <c r="N29" s="169">
        <v>4</v>
      </c>
      <c r="O29" s="60"/>
      <c r="P29" s="61"/>
      <c r="Q29" s="168"/>
      <c r="R29" s="187"/>
      <c r="S29" s="132">
        <v>2</v>
      </c>
      <c r="T29" s="133">
        <v>1</v>
      </c>
      <c r="U29" s="278">
        <v>1</v>
      </c>
      <c r="V29" s="169">
        <v>4</v>
      </c>
      <c r="W29" s="132"/>
      <c r="X29" s="133"/>
      <c r="Y29" s="278"/>
      <c r="Z29" s="169"/>
      <c r="AA29" s="186" t="s">
        <v>139</v>
      </c>
    </row>
    <row r="30" spans="1:27" s="25" customFormat="1" ht="20.25" customHeight="1" thickBot="1" x14ac:dyDescent="0.35">
      <c r="A30" s="248" t="s">
        <v>179</v>
      </c>
      <c r="B30" s="307" t="s">
        <v>239</v>
      </c>
      <c r="C30" s="66" t="s">
        <v>115</v>
      </c>
      <c r="D30" s="171">
        <v>4</v>
      </c>
      <c r="E30" s="201">
        <f t="shared" si="13"/>
        <v>120</v>
      </c>
      <c r="F30" s="186">
        <f>SUM(G30:I30)</f>
        <v>0</v>
      </c>
      <c r="G30" s="186">
        <f>16*O30</f>
        <v>0</v>
      </c>
      <c r="H30" s="186">
        <f t="shared" ref="H30" si="15">16*P30</f>
        <v>0</v>
      </c>
      <c r="I30" s="186">
        <f t="shared" ref="I30" si="16">16*Q30</f>
        <v>0</v>
      </c>
      <c r="J30" s="186">
        <f>E30-F30</f>
        <v>120</v>
      </c>
      <c r="K30" s="89">
        <v>2</v>
      </c>
      <c r="L30" s="82">
        <v>1</v>
      </c>
      <c r="M30" s="236">
        <v>1</v>
      </c>
      <c r="N30" s="237">
        <v>4</v>
      </c>
      <c r="O30" s="67"/>
      <c r="P30" s="68"/>
      <c r="Q30" s="249"/>
      <c r="R30" s="275"/>
      <c r="S30" s="89">
        <v>2</v>
      </c>
      <c r="T30" s="82">
        <v>1</v>
      </c>
      <c r="U30" s="236">
        <v>1</v>
      </c>
      <c r="V30" s="237">
        <v>4</v>
      </c>
      <c r="W30" s="89"/>
      <c r="X30" s="82"/>
      <c r="Y30" s="236"/>
      <c r="Z30" s="237"/>
      <c r="AA30" s="256" t="s">
        <v>139</v>
      </c>
    </row>
    <row r="31" spans="1:27" s="25" customFormat="1" ht="19.5" thickBot="1" x14ac:dyDescent="0.35">
      <c r="A31" s="217" t="s">
        <v>180</v>
      </c>
      <c r="B31" s="306" t="s">
        <v>220</v>
      </c>
      <c r="C31" s="66" t="s">
        <v>233</v>
      </c>
      <c r="D31" s="171">
        <v>4</v>
      </c>
      <c r="E31" s="201">
        <f t="shared" ref="E31:E34" si="17">D31*30</f>
        <v>120</v>
      </c>
      <c r="F31" s="186">
        <f t="shared" ref="F31:F36" si="18">SUM(G31:I31)</f>
        <v>64</v>
      </c>
      <c r="G31" s="186">
        <f t="shared" ref="G31:I36" si="19">(K31+O31+S31+W31)*16</f>
        <v>32</v>
      </c>
      <c r="H31" s="186">
        <f t="shared" si="19"/>
        <v>16</v>
      </c>
      <c r="I31" s="186">
        <f t="shared" si="19"/>
        <v>16</v>
      </c>
      <c r="J31" s="186">
        <f t="shared" ref="J31:J36" si="20">E31-F31</f>
        <v>56</v>
      </c>
      <c r="K31" s="132"/>
      <c r="L31" s="133"/>
      <c r="M31" s="303"/>
      <c r="N31" s="169"/>
      <c r="O31" s="60"/>
      <c r="P31" s="61"/>
      <c r="Q31" s="168"/>
      <c r="R31" s="187"/>
      <c r="S31" s="132">
        <v>2</v>
      </c>
      <c r="T31" s="133">
        <v>1</v>
      </c>
      <c r="U31" s="303">
        <v>1</v>
      </c>
      <c r="V31" s="169">
        <v>4</v>
      </c>
      <c r="W31" s="132"/>
      <c r="X31" s="133"/>
      <c r="Y31" s="303"/>
      <c r="Z31" s="169"/>
      <c r="AA31" s="186" t="s">
        <v>139</v>
      </c>
    </row>
    <row r="32" spans="1:27" s="25" customFormat="1" ht="20.25" customHeight="1" thickBot="1" x14ac:dyDescent="0.35">
      <c r="A32" s="248" t="s">
        <v>182</v>
      </c>
      <c r="B32" s="307" t="s">
        <v>221</v>
      </c>
      <c r="C32" s="66" t="s">
        <v>112</v>
      </c>
      <c r="D32" s="171">
        <v>4</v>
      </c>
      <c r="E32" s="201">
        <f t="shared" si="17"/>
        <v>120</v>
      </c>
      <c r="F32" s="186">
        <f t="shared" si="18"/>
        <v>64</v>
      </c>
      <c r="G32" s="186">
        <f t="shared" si="19"/>
        <v>32</v>
      </c>
      <c r="H32" s="186">
        <f t="shared" si="19"/>
        <v>16</v>
      </c>
      <c r="I32" s="186">
        <f t="shared" si="19"/>
        <v>16</v>
      </c>
      <c r="J32" s="186">
        <f t="shared" si="20"/>
        <v>56</v>
      </c>
      <c r="K32" s="89"/>
      <c r="L32" s="82"/>
      <c r="M32" s="236"/>
      <c r="N32" s="237"/>
      <c r="O32" s="67"/>
      <c r="P32" s="68"/>
      <c r="Q32" s="249"/>
      <c r="R32" s="302"/>
      <c r="S32" s="89">
        <v>2</v>
      </c>
      <c r="T32" s="82">
        <v>1</v>
      </c>
      <c r="U32" s="236">
        <v>1</v>
      </c>
      <c r="V32" s="237">
        <v>4</v>
      </c>
      <c r="W32" s="89"/>
      <c r="X32" s="82"/>
      <c r="Y32" s="236"/>
      <c r="Z32" s="237"/>
      <c r="AA32" s="256" t="s">
        <v>139</v>
      </c>
    </row>
    <row r="33" spans="1:91" s="25" customFormat="1" ht="38.25" thickBot="1" x14ac:dyDescent="0.35">
      <c r="A33" s="217" t="s">
        <v>183</v>
      </c>
      <c r="B33" s="306" t="s">
        <v>226</v>
      </c>
      <c r="C33" s="66" t="s">
        <v>112</v>
      </c>
      <c r="D33" s="171">
        <v>4</v>
      </c>
      <c r="E33" s="201">
        <f t="shared" si="17"/>
        <v>120</v>
      </c>
      <c r="F33" s="186">
        <f t="shared" si="18"/>
        <v>64</v>
      </c>
      <c r="G33" s="186">
        <f t="shared" si="19"/>
        <v>32</v>
      </c>
      <c r="H33" s="186">
        <f t="shared" si="19"/>
        <v>32</v>
      </c>
      <c r="I33" s="186">
        <f t="shared" si="19"/>
        <v>0</v>
      </c>
      <c r="J33" s="186">
        <f t="shared" si="20"/>
        <v>56</v>
      </c>
      <c r="K33" s="132"/>
      <c r="L33" s="133"/>
      <c r="M33" s="303"/>
      <c r="N33" s="169"/>
      <c r="O33" s="60"/>
      <c r="P33" s="61"/>
      <c r="Q33" s="168"/>
      <c r="R33" s="187"/>
      <c r="S33" s="132">
        <v>2</v>
      </c>
      <c r="T33" s="133">
        <v>2</v>
      </c>
      <c r="U33" s="303"/>
      <c r="V33" s="169">
        <v>4</v>
      </c>
      <c r="W33" s="132"/>
      <c r="X33" s="133"/>
      <c r="Y33" s="303"/>
      <c r="Z33" s="169"/>
      <c r="AA33" s="186" t="s">
        <v>139</v>
      </c>
    </row>
    <row r="34" spans="1:91" s="25" customFormat="1" ht="39.75" customHeight="1" thickBot="1" x14ac:dyDescent="0.35">
      <c r="A34" s="248" t="s">
        <v>184</v>
      </c>
      <c r="B34" s="307" t="s">
        <v>227</v>
      </c>
      <c r="C34" s="66" t="s">
        <v>233</v>
      </c>
      <c r="D34" s="171">
        <v>4</v>
      </c>
      <c r="E34" s="201">
        <f t="shared" si="17"/>
        <v>120</v>
      </c>
      <c r="F34" s="186">
        <f t="shared" si="18"/>
        <v>64</v>
      </c>
      <c r="G34" s="186">
        <f t="shared" si="19"/>
        <v>32</v>
      </c>
      <c r="H34" s="186">
        <f t="shared" si="19"/>
        <v>32</v>
      </c>
      <c r="I34" s="186">
        <f t="shared" si="19"/>
        <v>0</v>
      </c>
      <c r="J34" s="186">
        <f t="shared" si="20"/>
        <v>56</v>
      </c>
      <c r="K34" s="89"/>
      <c r="L34" s="82"/>
      <c r="M34" s="236"/>
      <c r="N34" s="237"/>
      <c r="O34" s="67"/>
      <c r="P34" s="68"/>
      <c r="Q34" s="249"/>
      <c r="R34" s="302"/>
      <c r="S34" s="89">
        <v>2</v>
      </c>
      <c r="T34" s="82">
        <v>2</v>
      </c>
      <c r="U34" s="236"/>
      <c r="V34" s="237">
        <v>4</v>
      </c>
      <c r="W34" s="89"/>
      <c r="X34" s="82"/>
      <c r="Y34" s="236"/>
      <c r="Z34" s="237"/>
      <c r="AA34" s="256" t="s">
        <v>139</v>
      </c>
    </row>
    <row r="35" spans="1:91" s="25" customFormat="1" ht="38.25" thickBot="1" x14ac:dyDescent="0.35">
      <c r="A35" s="217" t="s">
        <v>185</v>
      </c>
      <c r="B35" s="306" t="s">
        <v>186</v>
      </c>
      <c r="C35" s="66" t="s">
        <v>112</v>
      </c>
      <c r="D35" s="171">
        <v>5</v>
      </c>
      <c r="E35" s="201">
        <f>D35*30</f>
        <v>150</v>
      </c>
      <c r="F35" s="186">
        <f t="shared" si="18"/>
        <v>80</v>
      </c>
      <c r="G35" s="186">
        <f t="shared" si="19"/>
        <v>32</v>
      </c>
      <c r="H35" s="186">
        <f t="shared" si="19"/>
        <v>32</v>
      </c>
      <c r="I35" s="186">
        <f t="shared" si="19"/>
        <v>16</v>
      </c>
      <c r="J35" s="186">
        <f t="shared" si="20"/>
        <v>70</v>
      </c>
      <c r="K35" s="132"/>
      <c r="L35" s="133"/>
      <c r="M35" s="303"/>
      <c r="N35" s="169"/>
      <c r="O35" s="60"/>
      <c r="P35" s="61"/>
      <c r="Q35" s="168"/>
      <c r="R35" s="187"/>
      <c r="S35" s="132">
        <v>2</v>
      </c>
      <c r="T35" s="133">
        <v>2</v>
      </c>
      <c r="U35" s="303">
        <v>1</v>
      </c>
      <c r="V35" s="169">
        <v>5</v>
      </c>
      <c r="W35" s="132"/>
      <c r="X35" s="133"/>
      <c r="Y35" s="303"/>
      <c r="Z35" s="169"/>
      <c r="AA35" s="186" t="s">
        <v>139</v>
      </c>
    </row>
    <row r="36" spans="1:91" s="25" customFormat="1" ht="20.25" customHeight="1" thickBot="1" x14ac:dyDescent="0.35">
      <c r="A36" s="248" t="s">
        <v>187</v>
      </c>
      <c r="B36" s="307" t="s">
        <v>188</v>
      </c>
      <c r="C36" s="66" t="s">
        <v>112</v>
      </c>
      <c r="D36" s="171">
        <v>5</v>
      </c>
      <c r="E36" s="201">
        <f>D36*30</f>
        <v>150</v>
      </c>
      <c r="F36" s="186">
        <f t="shared" si="18"/>
        <v>80</v>
      </c>
      <c r="G36" s="186">
        <f t="shared" si="19"/>
        <v>32</v>
      </c>
      <c r="H36" s="186">
        <f t="shared" si="19"/>
        <v>32</v>
      </c>
      <c r="I36" s="186">
        <f t="shared" si="19"/>
        <v>16</v>
      </c>
      <c r="J36" s="186">
        <f t="shared" si="20"/>
        <v>70</v>
      </c>
      <c r="K36" s="89"/>
      <c r="L36" s="82"/>
      <c r="M36" s="236"/>
      <c r="N36" s="237"/>
      <c r="O36" s="67"/>
      <c r="P36" s="68"/>
      <c r="Q36" s="249"/>
      <c r="R36" s="302"/>
      <c r="S36" s="89">
        <v>2</v>
      </c>
      <c r="T36" s="82">
        <v>2</v>
      </c>
      <c r="U36" s="236">
        <v>1</v>
      </c>
      <c r="V36" s="237">
        <v>5</v>
      </c>
      <c r="W36" s="89"/>
      <c r="X36" s="82"/>
      <c r="Y36" s="236"/>
      <c r="Z36" s="237"/>
      <c r="AA36" s="256" t="s">
        <v>139</v>
      </c>
    </row>
    <row r="37" spans="1:91" s="25" customFormat="1" ht="19.5" thickBot="1" x14ac:dyDescent="0.35">
      <c r="A37" s="18"/>
      <c r="B37" s="19" t="s">
        <v>19</v>
      </c>
      <c r="C37" s="114"/>
      <c r="D37" s="114">
        <f>D26+D28+D29+D31+D33+D35</f>
        <v>22</v>
      </c>
      <c r="E37" s="114">
        <f t="shared" ref="E37:J37" si="21">E26+E28+E29+E31+E33+E35</f>
        <v>660</v>
      </c>
      <c r="F37" s="114">
        <f t="shared" si="21"/>
        <v>208</v>
      </c>
      <c r="G37" s="114">
        <f t="shared" si="21"/>
        <v>96</v>
      </c>
      <c r="H37" s="114">
        <f t="shared" si="21"/>
        <v>80</v>
      </c>
      <c r="I37" s="114">
        <f t="shared" si="21"/>
        <v>32</v>
      </c>
      <c r="J37" s="114">
        <f t="shared" si="21"/>
        <v>452</v>
      </c>
      <c r="K37" s="135">
        <f>K26+K28+K29+K31+K33+K35</f>
        <v>2</v>
      </c>
      <c r="L37" s="135">
        <f t="shared" ref="L37:Z37" si="22">L26+L28+L29+L31+L33+L35</f>
        <v>1</v>
      </c>
      <c r="M37" s="135">
        <f t="shared" si="22"/>
        <v>1</v>
      </c>
      <c r="N37" s="135">
        <f t="shared" si="22"/>
        <v>4</v>
      </c>
      <c r="O37" s="135">
        <f t="shared" si="22"/>
        <v>2</v>
      </c>
      <c r="P37" s="135">
        <f t="shared" si="22"/>
        <v>2</v>
      </c>
      <c r="Q37" s="135">
        <f t="shared" si="22"/>
        <v>1</v>
      </c>
      <c r="R37" s="135">
        <f t="shared" si="22"/>
        <v>5</v>
      </c>
      <c r="S37" s="135">
        <f t="shared" si="22"/>
        <v>8</v>
      </c>
      <c r="T37" s="135">
        <f t="shared" si="22"/>
        <v>6</v>
      </c>
      <c r="U37" s="135">
        <f t="shared" si="22"/>
        <v>3</v>
      </c>
      <c r="V37" s="135">
        <f t="shared" si="22"/>
        <v>17</v>
      </c>
      <c r="W37" s="135">
        <f t="shared" si="22"/>
        <v>0</v>
      </c>
      <c r="X37" s="135">
        <f t="shared" si="22"/>
        <v>0</v>
      </c>
      <c r="Y37" s="135">
        <f t="shared" si="22"/>
        <v>0</v>
      </c>
      <c r="Z37" s="135">
        <f t="shared" si="22"/>
        <v>0</v>
      </c>
      <c r="AA37" s="98"/>
    </row>
    <row r="38" spans="1:91" s="25" customFormat="1" ht="19.5" hidden="1" thickBot="1" x14ac:dyDescent="0.35">
      <c r="A38" s="28"/>
      <c r="B38" s="13"/>
      <c r="C38" s="66"/>
      <c r="D38" s="66"/>
      <c r="E38" s="66"/>
      <c r="F38" s="66"/>
      <c r="G38" s="66"/>
      <c r="H38" s="66"/>
      <c r="I38" s="115"/>
      <c r="J38" s="66"/>
      <c r="K38" s="129"/>
      <c r="L38" s="122"/>
      <c r="M38" s="122"/>
      <c r="N38" s="136"/>
      <c r="O38" s="129"/>
      <c r="P38" s="122"/>
      <c r="Q38" s="122"/>
      <c r="R38" s="136"/>
      <c r="S38" s="137"/>
      <c r="T38" s="122"/>
      <c r="U38" s="122"/>
      <c r="V38" s="136"/>
      <c r="W38" s="129"/>
      <c r="X38" s="122"/>
      <c r="Y38" s="122"/>
      <c r="Z38" s="136"/>
      <c r="AA38" s="95"/>
    </row>
    <row r="39" spans="1:91" s="25" customFormat="1" ht="19.5" hidden="1" thickBot="1" x14ac:dyDescent="0.35">
      <c r="A39" s="7"/>
      <c r="B39" s="8"/>
      <c r="C39" s="66"/>
      <c r="D39" s="66"/>
      <c r="E39" s="66"/>
      <c r="F39" s="66"/>
      <c r="G39" s="66"/>
      <c r="H39" s="66"/>
      <c r="I39" s="115"/>
      <c r="J39" s="66"/>
      <c r="K39" s="63"/>
      <c r="L39" s="64"/>
      <c r="M39" s="64"/>
      <c r="N39" s="65"/>
      <c r="O39" s="63"/>
      <c r="P39" s="64"/>
      <c r="Q39" s="64"/>
      <c r="R39" s="65"/>
      <c r="S39" s="63"/>
      <c r="T39" s="64"/>
      <c r="U39" s="64"/>
      <c r="V39" s="65"/>
      <c r="W39" s="63"/>
      <c r="X39" s="64"/>
      <c r="Y39" s="64"/>
      <c r="Z39" s="65"/>
      <c r="AA39" s="96"/>
    </row>
    <row r="40" spans="1:91" s="25" customFormat="1" ht="19.5" hidden="1" thickBot="1" x14ac:dyDescent="0.35">
      <c r="A40" s="7"/>
      <c r="B40" s="8"/>
      <c r="C40" s="66"/>
      <c r="D40" s="66"/>
      <c r="E40" s="66"/>
      <c r="F40" s="66"/>
      <c r="G40" s="66"/>
      <c r="H40" s="66"/>
      <c r="I40" s="115"/>
      <c r="J40" s="66"/>
      <c r="K40" s="63"/>
      <c r="L40" s="64"/>
      <c r="M40" s="64"/>
      <c r="N40" s="65"/>
      <c r="O40" s="63"/>
      <c r="P40" s="64"/>
      <c r="Q40" s="64"/>
      <c r="R40" s="65"/>
      <c r="S40" s="63"/>
      <c r="T40" s="64"/>
      <c r="U40" s="64"/>
      <c r="V40" s="65"/>
      <c r="W40" s="63"/>
      <c r="X40" s="64"/>
      <c r="Y40" s="64"/>
      <c r="Z40" s="65"/>
      <c r="AA40" s="96"/>
    </row>
    <row r="41" spans="1:91" s="25" customFormat="1" ht="19.5" hidden="1" thickBot="1" x14ac:dyDescent="0.35">
      <c r="A41" s="7"/>
      <c r="B41" s="8"/>
      <c r="C41" s="66"/>
      <c r="D41" s="66"/>
      <c r="E41" s="66"/>
      <c r="F41" s="66"/>
      <c r="G41" s="66"/>
      <c r="H41" s="66"/>
      <c r="I41" s="115"/>
      <c r="J41" s="66"/>
      <c r="K41" s="63"/>
      <c r="L41" s="64"/>
      <c r="M41" s="64"/>
      <c r="N41" s="65"/>
      <c r="O41" s="63"/>
      <c r="P41" s="64"/>
      <c r="Q41" s="64"/>
      <c r="R41" s="65"/>
      <c r="S41" s="63"/>
      <c r="T41" s="64"/>
      <c r="U41" s="64"/>
      <c r="V41" s="65"/>
      <c r="W41" s="63"/>
      <c r="X41" s="64"/>
      <c r="Y41" s="64"/>
      <c r="Z41" s="65"/>
      <c r="AA41" s="96"/>
    </row>
    <row r="42" spans="1:91" s="25" customFormat="1" ht="19.5" hidden="1" thickBot="1" x14ac:dyDescent="0.35">
      <c r="A42" s="7"/>
      <c r="B42" s="8"/>
      <c r="C42" s="66"/>
      <c r="D42" s="66"/>
      <c r="E42" s="66"/>
      <c r="F42" s="66"/>
      <c r="G42" s="66"/>
      <c r="H42" s="66"/>
      <c r="I42" s="115"/>
      <c r="J42" s="66"/>
      <c r="K42" s="63"/>
      <c r="L42" s="64"/>
      <c r="M42" s="64"/>
      <c r="N42" s="65"/>
      <c r="O42" s="63"/>
      <c r="P42" s="64"/>
      <c r="Q42" s="64"/>
      <c r="R42" s="65"/>
      <c r="S42" s="63"/>
      <c r="T42" s="64"/>
      <c r="U42" s="64"/>
      <c r="V42" s="65"/>
      <c r="W42" s="63"/>
      <c r="X42" s="64"/>
      <c r="Y42" s="64"/>
      <c r="Z42" s="65"/>
      <c r="AA42" s="96"/>
    </row>
    <row r="43" spans="1:91" s="25" customFormat="1" ht="19.5" hidden="1" thickBot="1" x14ac:dyDescent="0.35">
      <c r="A43" s="7"/>
      <c r="B43" s="8"/>
      <c r="C43" s="66"/>
      <c r="D43" s="66"/>
      <c r="E43" s="66"/>
      <c r="F43" s="66"/>
      <c r="G43" s="66"/>
      <c r="H43" s="66"/>
      <c r="I43" s="115"/>
      <c r="J43" s="66"/>
      <c r="K43" s="63"/>
      <c r="L43" s="64"/>
      <c r="M43" s="138"/>
      <c r="N43" s="65"/>
      <c r="O43" s="63"/>
      <c r="P43" s="64"/>
      <c r="Q43" s="138"/>
      <c r="R43" s="65"/>
      <c r="S43" s="63"/>
      <c r="T43" s="64"/>
      <c r="U43" s="138"/>
      <c r="V43" s="65"/>
      <c r="W43" s="63"/>
      <c r="X43" s="64"/>
      <c r="Y43" s="64"/>
      <c r="Z43" s="65"/>
      <c r="AA43" s="96"/>
    </row>
    <row r="44" spans="1:91" s="25" customFormat="1" ht="19.5" thickBot="1" x14ac:dyDescent="0.35">
      <c r="A44" s="17" t="s">
        <v>194</v>
      </c>
      <c r="B44" s="16" t="s">
        <v>36</v>
      </c>
      <c r="C44" s="66"/>
      <c r="D44" s="66">
        <v>15</v>
      </c>
      <c r="E44" s="66">
        <f>D44*30</f>
        <v>450</v>
      </c>
      <c r="F44" s="66"/>
      <c r="G44" s="66"/>
      <c r="H44" s="66"/>
      <c r="I44" s="115"/>
      <c r="J44" s="66"/>
      <c r="K44" s="67"/>
      <c r="L44" s="68"/>
      <c r="M44" s="68"/>
      <c r="N44" s="69"/>
      <c r="O44" s="67"/>
      <c r="P44" s="68"/>
      <c r="Q44" s="68"/>
      <c r="R44" s="69"/>
      <c r="S44" s="67"/>
      <c r="T44" s="68"/>
      <c r="U44" s="68"/>
      <c r="V44" s="69"/>
      <c r="W44" s="67"/>
      <c r="X44" s="68"/>
      <c r="Y44" s="68"/>
      <c r="Z44" s="69">
        <v>15</v>
      </c>
      <c r="AA44" s="97"/>
    </row>
    <row r="45" spans="1:91" s="56" customFormat="1" ht="19.5" customHeight="1" thickBot="1" x14ac:dyDescent="0.35">
      <c r="A45" s="104" t="s">
        <v>1</v>
      </c>
      <c r="B45" s="19" t="s">
        <v>20</v>
      </c>
      <c r="C45" s="116"/>
      <c r="D45" s="116">
        <f>D37+D24+D44</f>
        <v>120</v>
      </c>
      <c r="E45" s="116">
        <f t="shared" ref="E45:Y45" si="23">E37+E24</f>
        <v>3150</v>
      </c>
      <c r="F45" s="116">
        <f t="shared" si="23"/>
        <v>1184</v>
      </c>
      <c r="G45" s="116">
        <f t="shared" si="23"/>
        <v>624</v>
      </c>
      <c r="H45" s="116">
        <f t="shared" si="23"/>
        <v>336</v>
      </c>
      <c r="I45" s="116">
        <f t="shared" si="23"/>
        <v>224</v>
      </c>
      <c r="J45" s="116">
        <f t="shared" si="23"/>
        <v>1666</v>
      </c>
      <c r="K45" s="139">
        <f t="shared" si="23"/>
        <v>14</v>
      </c>
      <c r="L45" s="140">
        <f t="shared" si="23"/>
        <v>6</v>
      </c>
      <c r="M45" s="140">
        <f t="shared" si="23"/>
        <v>5</v>
      </c>
      <c r="N45" s="141">
        <f t="shared" si="23"/>
        <v>30</v>
      </c>
      <c r="O45" s="139">
        <f t="shared" si="23"/>
        <v>11</v>
      </c>
      <c r="P45" s="140">
        <f t="shared" si="23"/>
        <v>7</v>
      </c>
      <c r="Q45" s="140">
        <f t="shared" si="23"/>
        <v>3</v>
      </c>
      <c r="R45" s="141">
        <f t="shared" si="23"/>
        <v>30</v>
      </c>
      <c r="S45" s="139">
        <f t="shared" si="23"/>
        <v>20</v>
      </c>
      <c r="T45" s="140">
        <f t="shared" si="23"/>
        <v>12</v>
      </c>
      <c r="U45" s="140">
        <f t="shared" si="23"/>
        <v>9</v>
      </c>
      <c r="V45" s="141">
        <f t="shared" si="23"/>
        <v>44</v>
      </c>
      <c r="W45" s="139">
        <f t="shared" si="23"/>
        <v>0</v>
      </c>
      <c r="X45" s="140">
        <f t="shared" si="23"/>
        <v>0</v>
      </c>
      <c r="Y45" s="140">
        <f t="shared" si="23"/>
        <v>0</v>
      </c>
      <c r="Z45" s="141">
        <f>Z37+Z24+Z44</f>
        <v>20</v>
      </c>
      <c r="AA45" s="142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55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</row>
    <row r="46" spans="1:91" s="56" customFormat="1" ht="19.5" customHeight="1" thickBot="1" x14ac:dyDescent="0.35">
      <c r="A46" s="104"/>
      <c r="B46" s="245"/>
      <c r="C46" s="116"/>
      <c r="D46" s="39"/>
      <c r="E46" s="39"/>
      <c r="F46" s="40"/>
      <c r="G46" s="75"/>
      <c r="H46" s="40"/>
      <c r="I46" s="40"/>
      <c r="J46" s="40"/>
      <c r="K46" s="332">
        <f>SUM(K45:M45)</f>
        <v>25</v>
      </c>
      <c r="L46" s="333"/>
      <c r="M46" s="334"/>
      <c r="N46" s="246"/>
      <c r="O46" s="332">
        <f>SUM(O45:Q45)</f>
        <v>21</v>
      </c>
      <c r="P46" s="333"/>
      <c r="Q46" s="334"/>
      <c r="R46" s="246"/>
      <c r="S46" s="332">
        <f>SUM(S45:U45)</f>
        <v>41</v>
      </c>
      <c r="T46" s="333"/>
      <c r="U46" s="334"/>
      <c r="V46" s="246"/>
      <c r="W46" s="332">
        <f>SUM(W45:Y45)</f>
        <v>0</v>
      </c>
      <c r="X46" s="333"/>
      <c r="Y46" s="334"/>
      <c r="Z46" s="246"/>
      <c r="AA46" s="247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55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</row>
    <row r="47" spans="1:91" s="56" customFormat="1" ht="19.5" customHeight="1" x14ac:dyDescent="0.3">
      <c r="A47" s="143"/>
      <c r="B47" s="79" t="s">
        <v>4</v>
      </c>
      <c r="C47" s="76"/>
      <c r="D47" s="242"/>
      <c r="E47" s="242"/>
      <c r="F47" s="243"/>
      <c r="G47" s="244"/>
      <c r="H47" s="243"/>
      <c r="I47" s="243"/>
      <c r="J47" s="243"/>
      <c r="K47" s="144"/>
      <c r="L47" s="145"/>
      <c r="M47" s="145"/>
      <c r="N47" s="146"/>
      <c r="O47" s="144"/>
      <c r="P47" s="145"/>
      <c r="Q47" s="145"/>
      <c r="R47" s="146"/>
      <c r="S47" s="147"/>
      <c r="T47" s="145"/>
      <c r="U47" s="145"/>
      <c r="V47" s="146"/>
      <c r="W47" s="147"/>
      <c r="X47" s="145"/>
      <c r="Y47" s="145"/>
      <c r="Z47" s="146"/>
      <c r="AA47" s="148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55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</row>
    <row r="48" spans="1:91" s="25" customFormat="1" ht="19.5" thickBot="1" x14ac:dyDescent="0.35">
      <c r="A48" s="304"/>
      <c r="B48" s="15" t="s">
        <v>225</v>
      </c>
      <c r="C48" s="305" t="s">
        <v>80</v>
      </c>
      <c r="D48" s="231">
        <f>N48+R48</f>
        <v>6</v>
      </c>
      <c r="E48" s="26">
        <f>D48*30</f>
        <v>180</v>
      </c>
      <c r="F48" s="26">
        <f>SUM(G48:I48)</f>
        <v>128</v>
      </c>
      <c r="G48" s="46"/>
      <c r="H48" s="26"/>
      <c r="I48" s="46">
        <f>M48*16+Q48*16</f>
        <v>128</v>
      </c>
      <c r="J48" s="26">
        <f>E48-F48</f>
        <v>52</v>
      </c>
      <c r="K48" s="301"/>
      <c r="L48" s="183"/>
      <c r="M48" s="204">
        <v>4</v>
      </c>
      <c r="N48" s="184">
        <v>3</v>
      </c>
      <c r="O48" s="125"/>
      <c r="P48" s="123"/>
      <c r="Q48" s="204">
        <v>4</v>
      </c>
      <c r="R48" s="184">
        <v>3</v>
      </c>
      <c r="S48" s="301"/>
      <c r="T48" s="183"/>
      <c r="U48" s="204"/>
      <c r="V48" s="184"/>
      <c r="W48" s="301"/>
      <c r="X48" s="183"/>
      <c r="Y48" s="204"/>
      <c r="Z48" s="184"/>
      <c r="AA48" s="227"/>
    </row>
    <row r="49" spans="1:91" s="25" customFormat="1" ht="19.5" customHeight="1" thickBot="1" x14ac:dyDescent="0.35">
      <c r="A49" s="149"/>
      <c r="B49" s="150" t="s">
        <v>34</v>
      </c>
      <c r="C49" s="115"/>
      <c r="D49" s="3">
        <f>D45+'1-2 курс'!D56-25</f>
        <v>215</v>
      </c>
      <c r="E49" s="66">
        <f t="shared" ref="E49:E52" si="24">D49*30</f>
        <v>6450</v>
      </c>
      <c r="F49" s="27"/>
      <c r="G49" s="18"/>
      <c r="H49" s="18"/>
      <c r="I49" s="18"/>
      <c r="J49" s="18"/>
      <c r="K49" s="132"/>
      <c r="L49" s="133"/>
      <c r="M49" s="133"/>
      <c r="N49" s="134"/>
      <c r="O49" s="132"/>
      <c r="P49" s="133"/>
      <c r="Q49" s="133"/>
      <c r="R49" s="134"/>
      <c r="S49" s="132"/>
      <c r="T49" s="133"/>
      <c r="U49" s="133"/>
      <c r="V49" s="134"/>
      <c r="W49" s="132"/>
      <c r="X49" s="133"/>
      <c r="Y49" s="133"/>
      <c r="Z49" s="62"/>
      <c r="AA49" s="151"/>
      <c r="AB49" s="38"/>
      <c r="AC49" s="38"/>
      <c r="AD49" s="38"/>
      <c r="AE49" s="38"/>
      <c r="AF49" s="57"/>
      <c r="AG49" s="38"/>
      <c r="AH49" s="38"/>
      <c r="AI49" s="38"/>
      <c r="AJ49" s="57"/>
      <c r="AK49" s="38"/>
      <c r="AL49" s="38"/>
      <c r="AM49" s="38"/>
      <c r="AN49" s="57"/>
      <c r="AO49" s="38"/>
      <c r="AP49" s="38"/>
      <c r="AQ49" s="38"/>
      <c r="AR49" s="57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</row>
    <row r="50" spans="1:91" s="25" customFormat="1" ht="19.5" customHeight="1" thickBot="1" x14ac:dyDescent="0.35">
      <c r="A50" s="100"/>
      <c r="B50" s="107" t="s">
        <v>3</v>
      </c>
      <c r="C50" s="115"/>
      <c r="D50" s="3">
        <v>10</v>
      </c>
      <c r="E50" s="66">
        <f t="shared" si="24"/>
        <v>300</v>
      </c>
      <c r="F50" s="20"/>
      <c r="G50" s="18"/>
      <c r="H50" s="18"/>
      <c r="I50" s="18"/>
      <c r="J50" s="18"/>
      <c r="K50" s="283"/>
      <c r="L50" s="5"/>
      <c r="M50" s="5"/>
      <c r="N50" s="284"/>
      <c r="O50" s="283"/>
      <c r="P50" s="5"/>
      <c r="Q50" s="5"/>
      <c r="R50" s="284"/>
      <c r="S50" s="283"/>
      <c r="T50" s="5"/>
      <c r="U50" s="5"/>
      <c r="V50" s="284"/>
      <c r="W50" s="283"/>
      <c r="X50" s="5"/>
      <c r="Y50" s="5"/>
      <c r="Z50" s="65"/>
      <c r="AA50" s="99"/>
      <c r="AB50" s="38"/>
      <c r="AC50" s="38"/>
      <c r="AD50" s="38"/>
      <c r="AE50" s="38"/>
      <c r="AF50" s="57"/>
      <c r="AG50" s="38"/>
      <c r="AH50" s="38"/>
      <c r="AI50" s="38"/>
      <c r="AJ50" s="57"/>
      <c r="AK50" s="38"/>
      <c r="AL50" s="38"/>
      <c r="AM50" s="38"/>
      <c r="AN50" s="57"/>
      <c r="AO50" s="38"/>
      <c r="AP50" s="38"/>
      <c r="AQ50" s="38"/>
      <c r="AR50" s="57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</row>
    <row r="51" spans="1:91" s="25" customFormat="1" ht="19.5" customHeight="1" thickBot="1" x14ac:dyDescent="0.35">
      <c r="A51" s="102"/>
      <c r="B51" s="108" t="s">
        <v>11</v>
      </c>
      <c r="C51" s="115"/>
      <c r="D51" s="3">
        <v>15</v>
      </c>
      <c r="E51" s="66">
        <f t="shared" si="24"/>
        <v>450</v>
      </c>
      <c r="F51" s="20"/>
      <c r="G51" s="18"/>
      <c r="H51" s="18"/>
      <c r="I51" s="18"/>
      <c r="J51" s="18"/>
      <c r="K51" s="89"/>
      <c r="L51" s="82"/>
      <c r="M51" s="82"/>
      <c r="N51" s="105"/>
      <c r="O51" s="89"/>
      <c r="P51" s="82"/>
      <c r="Q51" s="82"/>
      <c r="R51" s="105"/>
      <c r="S51" s="89"/>
      <c r="T51" s="82"/>
      <c r="U51" s="82"/>
      <c r="V51" s="105"/>
      <c r="W51" s="89"/>
      <c r="X51" s="82"/>
      <c r="Y51" s="82"/>
      <c r="Z51" s="69"/>
      <c r="AA51" s="112"/>
      <c r="AB51" s="38"/>
      <c r="AC51" s="38"/>
      <c r="AD51" s="38"/>
      <c r="AE51" s="38"/>
      <c r="AF51" s="57"/>
      <c r="AG51" s="38"/>
      <c r="AH51" s="38"/>
      <c r="AI51" s="38"/>
      <c r="AJ51" s="57"/>
      <c r="AK51" s="38"/>
      <c r="AL51" s="38"/>
      <c r="AM51" s="38"/>
      <c r="AN51" s="57"/>
      <c r="AO51" s="38"/>
      <c r="AP51" s="38"/>
      <c r="AQ51" s="38"/>
      <c r="AR51" s="57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</row>
    <row r="52" spans="1:91" s="25" customFormat="1" ht="19.5" customHeight="1" thickBot="1" x14ac:dyDescent="0.35">
      <c r="A52" s="103"/>
      <c r="B52" s="109" t="s">
        <v>32</v>
      </c>
      <c r="C52" s="115"/>
      <c r="D52" s="3">
        <f>SUM(D49:D51)</f>
        <v>240</v>
      </c>
      <c r="E52" s="66">
        <f t="shared" si="24"/>
        <v>7200</v>
      </c>
      <c r="F52" s="27"/>
      <c r="G52" s="18"/>
      <c r="H52" s="18"/>
      <c r="I52" s="18"/>
      <c r="J52" s="18"/>
      <c r="K52" s="110"/>
      <c r="L52" s="83"/>
      <c r="M52" s="83"/>
      <c r="N52" s="111"/>
      <c r="O52" s="110"/>
      <c r="P52" s="83"/>
      <c r="Q52" s="83"/>
      <c r="R52" s="111"/>
      <c r="S52" s="110"/>
      <c r="T52" s="83"/>
      <c r="U52" s="83"/>
      <c r="V52" s="111"/>
      <c r="W52" s="110"/>
      <c r="X52" s="83"/>
      <c r="Y52" s="83"/>
      <c r="Z52" s="101"/>
      <c r="AA52" s="113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57"/>
      <c r="AQ52" s="38"/>
      <c r="AR52" s="57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</row>
    <row r="53" spans="1:91" s="38" customFormat="1" ht="19.5" thickBot="1" x14ac:dyDescent="0.35">
      <c r="C53" s="94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2"/>
      <c r="O53" s="41"/>
      <c r="P53" s="41"/>
      <c r="Q53" s="41"/>
      <c r="R53" s="42"/>
      <c r="S53" s="41"/>
      <c r="T53" s="41"/>
      <c r="U53" s="41"/>
      <c r="V53" s="42"/>
      <c r="W53" s="41"/>
      <c r="X53" s="41"/>
      <c r="Y53" s="41"/>
      <c r="Z53" s="42"/>
      <c r="AA53" s="41"/>
    </row>
    <row r="54" spans="1:91" s="54" customFormat="1" ht="38.25" customHeight="1" thickBot="1" x14ac:dyDescent="0.35">
      <c r="A54" s="281"/>
      <c r="B54" s="280" t="s">
        <v>33</v>
      </c>
      <c r="C54" s="280" t="s">
        <v>12</v>
      </c>
      <c r="D54" s="280" t="s">
        <v>13</v>
      </c>
      <c r="E54" s="280" t="s">
        <v>14</v>
      </c>
      <c r="F54" s="43"/>
      <c r="G54" s="52"/>
      <c r="H54" s="316" t="s">
        <v>37</v>
      </c>
      <c r="I54" s="317"/>
      <c r="J54" s="317"/>
      <c r="K54" s="317"/>
      <c r="L54" s="317"/>
      <c r="M54" s="317"/>
      <c r="N54" s="317"/>
      <c r="O54" s="317"/>
      <c r="P54" s="317"/>
      <c r="Q54" s="317"/>
      <c r="R54" s="318"/>
      <c r="S54" s="280" t="s">
        <v>12</v>
      </c>
      <c r="T54" s="280" t="s">
        <v>13</v>
      </c>
      <c r="U54" s="335" t="s">
        <v>14</v>
      </c>
      <c r="V54" s="336"/>
      <c r="W54" s="84"/>
      <c r="X54" s="84"/>
      <c r="Y54" s="84"/>
      <c r="Z54" s="44"/>
      <c r="AA54" s="43"/>
    </row>
    <row r="55" spans="1:91" s="25" customFormat="1" ht="19.5" thickBot="1" x14ac:dyDescent="0.35">
      <c r="A55" s="73">
        <v>1</v>
      </c>
      <c r="B55" s="74" t="s">
        <v>192</v>
      </c>
      <c r="C55" s="117">
        <v>6</v>
      </c>
      <c r="D55" s="77">
        <v>5</v>
      </c>
      <c r="E55" s="76">
        <v>5</v>
      </c>
      <c r="F55" s="41"/>
      <c r="G55" s="50" t="s">
        <v>38</v>
      </c>
      <c r="H55" s="51" t="s">
        <v>41</v>
      </c>
      <c r="I55" s="51"/>
      <c r="J55" s="51"/>
      <c r="K55" s="4"/>
      <c r="L55" s="4"/>
      <c r="M55" s="4"/>
      <c r="N55" s="4"/>
      <c r="O55" s="4"/>
      <c r="P55" s="4"/>
      <c r="Q55" s="4"/>
      <c r="R55" s="12"/>
      <c r="S55" s="14">
        <v>3</v>
      </c>
      <c r="T55" s="14"/>
      <c r="U55" s="326">
        <v>1</v>
      </c>
      <c r="V55" s="327"/>
      <c r="W55" s="81"/>
      <c r="X55" s="81"/>
      <c r="Y55" s="81"/>
      <c r="Z55" s="42"/>
      <c r="AA55" s="41"/>
    </row>
    <row r="56" spans="1:91" s="25" customFormat="1" ht="19.5" thickBot="1" x14ac:dyDescent="0.35">
      <c r="A56" s="40">
        <v>2</v>
      </c>
      <c r="B56" s="75" t="s">
        <v>191</v>
      </c>
      <c r="C56" s="116">
        <v>8</v>
      </c>
      <c r="D56" s="39">
        <v>5</v>
      </c>
      <c r="E56" s="39">
        <v>5</v>
      </c>
      <c r="F56" s="41"/>
      <c r="G56" s="48" t="s">
        <v>39</v>
      </c>
      <c r="H56" s="45" t="s">
        <v>30</v>
      </c>
      <c r="I56" s="45"/>
      <c r="J56" s="45"/>
      <c r="K56" s="10"/>
      <c r="L56" s="10"/>
      <c r="M56" s="10"/>
      <c r="N56" s="10"/>
      <c r="O56" s="10"/>
      <c r="P56" s="10"/>
      <c r="Q56" s="10"/>
      <c r="R56" s="85"/>
      <c r="S56" s="9">
        <v>8</v>
      </c>
      <c r="T56" s="9"/>
      <c r="U56" s="328">
        <v>2</v>
      </c>
      <c r="V56" s="329"/>
      <c r="W56" s="81"/>
      <c r="X56" s="81"/>
      <c r="Y56" s="81"/>
      <c r="Z56" s="42"/>
      <c r="AA56" s="41"/>
    </row>
    <row r="57" spans="1:91" s="25" customFormat="1" ht="19.5" thickBot="1" x14ac:dyDescent="0.35">
      <c r="A57" s="22"/>
      <c r="B57" s="15"/>
      <c r="C57" s="59"/>
      <c r="D57" s="26"/>
      <c r="E57" s="26"/>
      <c r="F57" s="41"/>
      <c r="G57" s="49" t="s">
        <v>40</v>
      </c>
      <c r="H57" s="53" t="s">
        <v>31</v>
      </c>
      <c r="I57" s="46"/>
      <c r="J57" s="46"/>
      <c r="K57" s="46"/>
      <c r="L57" s="46"/>
      <c r="M57" s="46"/>
      <c r="N57" s="46"/>
      <c r="O57" s="46"/>
      <c r="P57" s="46"/>
      <c r="Q57" s="46"/>
      <c r="R57" s="47"/>
      <c r="S57" s="26">
        <v>8</v>
      </c>
      <c r="T57" s="26">
        <v>15</v>
      </c>
      <c r="U57" s="330">
        <v>2</v>
      </c>
      <c r="V57" s="331"/>
      <c r="W57" s="81"/>
      <c r="X57" s="81"/>
      <c r="Y57" s="81"/>
      <c r="Z57" s="42"/>
      <c r="AA57" s="41"/>
    </row>
    <row r="58" spans="1:91" s="30" customFormat="1" x14ac:dyDescent="0.3">
      <c r="A58" s="32"/>
      <c r="B58" s="32"/>
      <c r="C58" s="154"/>
      <c r="D58" s="78"/>
      <c r="E58" s="78"/>
      <c r="F58" s="33"/>
      <c r="G58" s="33"/>
      <c r="H58" s="33"/>
      <c r="I58" s="33"/>
      <c r="J58" s="33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6"/>
      <c r="X58" s="86"/>
      <c r="Y58" s="86"/>
      <c r="Z58" s="86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6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5"/>
      <c r="AW58" s="35"/>
      <c r="AX58" s="29"/>
      <c r="AY58" s="29"/>
    </row>
    <row r="59" spans="1:91" s="30" customFormat="1" x14ac:dyDescent="0.3">
      <c r="A59" s="32"/>
      <c r="B59" s="32" t="s">
        <v>236</v>
      </c>
      <c r="C59" s="118" t="s">
        <v>193</v>
      </c>
      <c r="D59" s="32"/>
      <c r="E59" s="32" t="s">
        <v>223</v>
      </c>
      <c r="F59" s="33"/>
      <c r="G59" s="33"/>
      <c r="I59" s="33"/>
      <c r="J59" s="33"/>
      <c r="K59" s="33"/>
      <c r="L59" s="33"/>
      <c r="M59" s="32"/>
      <c r="N59" s="33"/>
      <c r="O59" s="33"/>
      <c r="P59" s="32"/>
      <c r="Q59" s="33"/>
      <c r="R59" s="90" t="s">
        <v>224</v>
      </c>
      <c r="S59" s="32"/>
      <c r="T59" s="33"/>
      <c r="U59" s="33"/>
      <c r="V59" s="33"/>
      <c r="AK59" s="36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5"/>
      <c r="AW59" s="35"/>
      <c r="AX59" s="29"/>
      <c r="AY59" s="35"/>
    </row>
    <row r="60" spans="1:91" s="30" customFormat="1" x14ac:dyDescent="0.3">
      <c r="A60" s="32"/>
      <c r="B60" s="32"/>
      <c r="C60" s="118"/>
      <c r="D60" s="79"/>
      <c r="E60" s="79"/>
      <c r="F60" s="33"/>
      <c r="G60" s="33"/>
      <c r="H60" s="33"/>
      <c r="I60" s="33"/>
      <c r="J60" s="33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7"/>
      <c r="X60" s="87"/>
      <c r="Y60" s="87"/>
      <c r="Z60" s="87"/>
      <c r="AK60" s="37"/>
      <c r="AL60" s="35"/>
      <c r="AM60" s="35"/>
      <c r="AN60" s="35"/>
      <c r="AO60" s="35"/>
      <c r="AP60" s="35"/>
      <c r="AQ60" s="35"/>
      <c r="AR60" s="35"/>
      <c r="AS60" s="34"/>
      <c r="AT60" s="34"/>
      <c r="AU60" s="34"/>
      <c r="AV60" s="35"/>
      <c r="AW60" s="35"/>
      <c r="AX60" s="35"/>
      <c r="AY60" s="35"/>
    </row>
  </sheetData>
  <mergeCells count="30">
    <mergeCell ref="U55:V55"/>
    <mergeCell ref="U56:V56"/>
    <mergeCell ref="U57:V57"/>
    <mergeCell ref="W3:Z3"/>
    <mergeCell ref="K46:M46"/>
    <mergeCell ref="O46:Q46"/>
    <mergeCell ref="S46:U46"/>
    <mergeCell ref="W46:Y46"/>
    <mergeCell ref="H54:R54"/>
    <mergeCell ref="U54:V54"/>
    <mergeCell ref="AA1:AA4"/>
    <mergeCell ref="D2:D4"/>
    <mergeCell ref="E2:E4"/>
    <mergeCell ref="F2:F4"/>
    <mergeCell ref="G2:I2"/>
    <mergeCell ref="J2:J4"/>
    <mergeCell ref="K2:R2"/>
    <mergeCell ref="S2:Z2"/>
    <mergeCell ref="G3:G4"/>
    <mergeCell ref="H3:H4"/>
    <mergeCell ref="K1:Z1"/>
    <mergeCell ref="K3:N3"/>
    <mergeCell ref="O3:R3"/>
    <mergeCell ref="S3:V3"/>
    <mergeCell ref="A1:A4"/>
    <mergeCell ref="B1:B4"/>
    <mergeCell ref="C1:C4"/>
    <mergeCell ref="D1:E1"/>
    <mergeCell ref="F1:J1"/>
    <mergeCell ref="I3:I4"/>
  </mergeCells>
  <conditionalFormatting sqref="C1:C25 C28 C60:C1048576 C49:C58 C37:C47">
    <cfRule type="containsText" dxfId="8" priority="10" stopIfTrue="1" operator="containsText" text="ЭС">
      <formula>NOT(ISERROR(SEARCH("ЭС",C1)))</formula>
    </cfRule>
  </conditionalFormatting>
  <conditionalFormatting sqref="K46:M46">
    <cfRule type="containsText" dxfId="7" priority="9" operator="containsText" text="ЭС">
      <formula>NOT(ISERROR(SEARCH("ЭС",K46)))</formula>
    </cfRule>
  </conditionalFormatting>
  <conditionalFormatting sqref="O46:Q46">
    <cfRule type="containsText" dxfId="6" priority="8" operator="containsText" text="ЭС">
      <formula>NOT(ISERROR(SEARCH("ЭС",O46)))</formula>
    </cfRule>
  </conditionalFormatting>
  <conditionalFormatting sqref="S46:U46">
    <cfRule type="containsText" dxfId="5" priority="7" operator="containsText" text="ЭС">
      <formula>NOT(ISERROR(SEARCH("ЭС",S46)))</formula>
    </cfRule>
  </conditionalFormatting>
  <conditionalFormatting sqref="W46:Y46">
    <cfRule type="containsText" dxfId="4" priority="6" operator="containsText" text="ЭС">
      <formula>NOT(ISERROR(SEARCH("ЭС",W46)))</formula>
    </cfRule>
  </conditionalFormatting>
  <conditionalFormatting sqref="C26:C27">
    <cfRule type="containsText" dxfId="3" priority="4" stopIfTrue="1" operator="containsText" text="ЭС">
      <formula>NOT(ISERROR(SEARCH("ЭС",C26)))</formula>
    </cfRule>
  </conditionalFormatting>
  <conditionalFormatting sqref="C29:C30">
    <cfRule type="containsText" dxfId="2" priority="3" stopIfTrue="1" operator="containsText" text="ЭС">
      <formula>NOT(ISERROR(SEARCH("ЭС",C29)))</formula>
    </cfRule>
  </conditionalFormatting>
  <conditionalFormatting sqref="C48">
    <cfRule type="containsText" dxfId="1" priority="2" stopIfTrue="1" operator="containsText" text="ЭС">
      <formula>NOT(ISERROR(SEARCH("ЭС",C48)))</formula>
    </cfRule>
  </conditionalFormatting>
  <conditionalFormatting sqref="C31:C36">
    <cfRule type="containsText" dxfId="0" priority="1" stopIfTrue="1" operator="containsText" text="ЭС">
      <formula>NOT(ISERROR(SEARCH("ЭС",C31)))</formula>
    </cfRule>
  </conditionalFormatting>
  <printOptions horizontalCentered="1" verticalCentered="1"/>
  <pageMargins left="0.27559055118110237" right="0.15748031496062992" top="0.39370078740157483" bottom="0.27559055118110237" header="0.47244094488188981" footer="0.51181102362204722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1-2 курс</vt:lpstr>
      <vt:lpstr>3-4 курс (2)</vt:lpstr>
      <vt:lpstr>'1-2 курс'!Область_печати</vt:lpstr>
      <vt:lpstr>'3-4 курс (2)'!Область_печати</vt:lpstr>
    </vt:vector>
  </TitlesOfParts>
  <Company>KTU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БЖД</cp:lastModifiedBy>
  <cp:lastPrinted>2019-08-16T09:10:36Z</cp:lastPrinted>
  <dcterms:created xsi:type="dcterms:W3CDTF">2004-09-10T11:14:10Z</dcterms:created>
  <dcterms:modified xsi:type="dcterms:W3CDTF">2019-08-16T09:14:10Z</dcterms:modified>
</cp:coreProperties>
</file>